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2D452BAB-9CB6-4FD8-9CFE-3DA9D48683CA}" xr6:coauthVersionLast="47" xr6:coauthVersionMax="47" xr10:uidLastSave="{00000000-0000-0000-0000-000000000000}"/>
  <bookViews>
    <workbookView xWindow="-98" yWindow="-98" windowWidth="21795" windowHeight="13096"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3" i="1" l="1"/>
  <c r="E171" i="1"/>
  <c r="E169" i="1"/>
  <c r="E163" i="1"/>
  <c r="C127" i="1"/>
  <c r="C123" i="1"/>
  <c r="E113" i="1"/>
  <c r="E111" i="1"/>
  <c r="E109" i="1"/>
  <c r="E107" i="1"/>
  <c r="E105"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I17" i="1"/>
  <c r="C17" i="1"/>
  <c r="C15" i="1"/>
  <c r="C11" i="1"/>
  <c r="C9" i="1"/>
  <c r="C7" i="1"/>
</calcChain>
</file>

<file path=xl/sharedStrings.xml><?xml version="1.0" encoding="utf-8"?>
<sst xmlns="http://schemas.openxmlformats.org/spreadsheetml/2006/main" count="387" uniqueCount="272">
  <si>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</si>
  <si>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</si>
  <si>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</si>
  <si>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</si>
  <si>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</si>
  <si>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</si>
  <si>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</si>
  <si>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</si>
  <si>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</si>
  <si>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</si>
  <si>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</si>
  <si>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</si>
  <si>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</si>
  <si>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</si>
  <si>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</si>
  <si>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307</t>
  </si>
  <si>
    <t xml:space="preserve">Course Code </t>
  </si>
  <si>
    <t>Ders Adı</t>
  </si>
  <si>
    <t>Ticari İşletme Hukuku</t>
  </si>
  <si>
    <t>Course Name</t>
  </si>
  <si>
    <t xml:space="preserve">Öğretim dili </t>
  </si>
  <si>
    <t>Türkçe</t>
  </si>
  <si>
    <t>Ders Türü</t>
  </si>
  <si>
    <t>Zorunlu Ders</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</si>
  <si>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</si>
  <si>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</si>
  <si>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</si>
  <si>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</si>
  <si>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</si>
  <si>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</si>
  <si>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</si>
  <si>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</si>
  <si>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</si>
  <si>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</si>
  <si>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</si>
  <si>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</si>
  <si>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</si>
  <si>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</si>
  <si>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</si>
  <si>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</si>
  <si>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</si>
  <si>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</si>
  <si>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</si>
  <si>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</si>
  <si>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</si>
  <si>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</si>
  <si>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</si>
  <si>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</si>
  <si>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Öğrencilere ticari işletme hukukunun genel esaslarına dair bilgi ve kavramları öğretmek</t>
  </si>
  <si>
    <t>Educational Objective</t>
  </si>
  <si>
    <t xml:space="preserve">Ders İçeriği </t>
  </si>
  <si>
    <t>Ders içeriğinde ticari işletme hukukunun unsurları, ticari iş ve ticari işe bağlanan sonuçlar, tacir, esnaf ve tacir yardımcıları kavramları, ticaret sicili, ticari davala, ticari defterler, haksız rekabet ve cari hesap konuları detaylı olarak incelenecektir.</t>
  </si>
  <si>
    <t>Course Description</t>
  </si>
  <si>
    <r>
      <rPr>
        <b/>
        <sz val="10"/>
        <color theme="1"/>
        <rFont val="Times New Roman"/>
      </rPr>
      <t xml:space="preserve">Öğrenim Çıktıları    </t>
    </r>
    <r>
      <rPr>
        <b/>
        <sz val="10"/>
        <color rgb="FF1F497D"/>
        <rFont val="Times New Roman"/>
      </rPr>
      <t xml:space="preserve">    Learning Outcomes </t>
    </r>
  </si>
  <si>
    <t>ÖÇ/LO 1</t>
  </si>
  <si>
    <t>Ticari işletme hukukunun temel kavram ve kurumlarını açıklayabilmek</t>
  </si>
  <si>
    <t>ÖÇ/LO 2</t>
  </si>
  <si>
    <t>Ticari işletme devri ve ticari işletme rehni sözleşmeleri hükümlerini tahlil etmek</t>
  </si>
  <si>
    <t>ÖÇ/LO 3</t>
  </si>
  <si>
    <t>Ticari iş, tacir, tacir yardımcıları kavramları ile ticari hükümlerin uygulama alanını tespit etmek ve somut olayda uygulanıp uygulanmayacağını değerlendirebilmek ve uyuşmazlığın ticari yargıda çözümlenip çözümlenmeyeceğini tayin etmek</t>
  </si>
  <si>
    <t>ÖÇ/LO 4</t>
  </si>
  <si>
    <t>Ticaret unvanı ve işletme adı kavramları ile ilgili temel bilgileri edinmek, ticaret sicili ve ticari defterler ile ilgili temel bilgileri edinmek</t>
  </si>
  <si>
    <t>ÖÇ/LO 5</t>
  </si>
  <si>
    <t>Haksız rekabet kavramını ve türlerini açıklayabilmek, uygulamalarını çözümleyebilmek ve cari hesap ile ilgili temel bilgileri edinmek</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</si>
  <si>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</si>
  <si>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</si>
  <si>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</si>
  <si>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</si>
  <si>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</si>
  <si>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</si>
  <si>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</si>
  <si>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</si>
  <si>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</si>
  <si>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</si>
  <si>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</si>
  <si>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</si>
  <si>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</si>
  <si>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</si>
  <si>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</si>
  <si>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</si>
  <si>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</si>
  <si>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</si>
  <si>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</si>
  <si>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</si>
  <si>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</si>
  <si>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</si>
  <si>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</si>
  <si>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</si>
  <si>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</si>
  <si>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</si>
  <si>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</si>
  <si>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</si>
  <si>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</si>
  <si>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</si>
  <si>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</si>
  <si>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</si>
  <si>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</si>
  <si>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</si>
  <si>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</si>
  <si>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</si>
  <si>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</si>
  <si>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</si>
  <si>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</si>
  <si>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</si>
  <si>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</si>
  <si>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</si>
  <si>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</si>
  <si>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</si>
  <si>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</si>
  <si>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</si>
  <si>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</si>
  <si>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</si>
  <si>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</si>
  <si>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</si>
  <si>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</si>
  <si>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</si>
  <si>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</si>
  <si>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</si>
  <si>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</si>
  <si>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</si>
  <si>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</si>
  <si>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</si>
  <si>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</si>
  <si>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</si>
  <si>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</si>
  <si>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</si>
  <si>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</si>
  <si>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</si>
  <si>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</si>
  <si>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</si>
  <si>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</si>
  <si>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</si>
  <si>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</si>
  <si>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</si>
  <si>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</si>
  <si>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</si>
  <si>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Tanışma, materyallerin ve değerlendirme ölçütlerinin açıklanması, genel bilgiler, ticaret hukuku kavramı, tarihsel gelişim, kanunlaştırma hareketleri, ticaret hukukunun genel özellikleri, konuları</t>
  </si>
  <si>
    <t>K/S 2</t>
  </si>
  <si>
    <t>Ticari işletmenin unsurları ve ticari işletmenin devri</t>
  </si>
  <si>
    <t>K/S 3</t>
  </si>
  <si>
    <t>Ticari işletmenin rehni</t>
  </si>
  <si>
    <t>K/S 4</t>
  </si>
  <si>
    <t>Ticari iş</t>
  </si>
  <si>
    <t>K/S 5</t>
  </si>
  <si>
    <t>Ticari iş olmaya bağlanan sonuçlar ve ticari hükümler ve uygulanma sırası</t>
  </si>
  <si>
    <t>K/S 6</t>
  </si>
  <si>
    <t>Ticari davalar</t>
  </si>
  <si>
    <t>K/S 7</t>
  </si>
  <si>
    <t>Tacir ve tacir olmanın hükümleri</t>
  </si>
  <si>
    <t>K/S 8</t>
  </si>
  <si>
    <t>Ara Sınav</t>
  </si>
  <si>
    <t>K/S 9</t>
  </si>
  <si>
    <t>Ticaret sicili</t>
  </si>
  <si>
    <t>K/S 10</t>
  </si>
  <si>
    <t>Ticaret unvanı ve işletme adı</t>
  </si>
  <si>
    <t>K/S 11</t>
  </si>
  <si>
    <t>Ticari defterler ve cari hesap</t>
  </si>
  <si>
    <t>K/S 12</t>
  </si>
  <si>
    <t xml:space="preserve">Bağlı tacir yardımcıları </t>
  </si>
  <si>
    <t>K/S 13</t>
  </si>
  <si>
    <t xml:space="preserve">Bağımsız tacir yardımcıları </t>
  </si>
  <si>
    <t>K/S 14</t>
  </si>
  <si>
    <t>Haksız rekabet kavramı ve haksız rekabet türleri</t>
  </si>
  <si>
    <t>K/S 15</t>
  </si>
  <si>
    <t>Haksız rekabetin sonuçları</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</si>
  <si>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</si>
  <si>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</si>
  <si>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</si>
  <si>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</si>
  <si>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</si>
  <si>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</si>
  <si>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</si>
  <si>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</si>
  <si>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</si>
  <si>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</si>
  <si>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</si>
  <si>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</si>
  <si>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</si>
  <si>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</si>
  <si>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</si>
  <si>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</si>
  <si>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</si>
  <si>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</si>
  <si>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</si>
  <si>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</si>
  <si>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</si>
  <si>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</si>
  <si>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</si>
  <si>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</si>
  <si>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</si>
  <si>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</si>
  <si>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</si>
  <si>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</si>
  <si>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</si>
  <si>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</si>
  <si>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</si>
  <si>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</si>
  <si>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</si>
  <si>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</si>
  <si>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</si>
  <si>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</si>
  <si>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</si>
  <si>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</si>
  <si>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</si>
  <si>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</si>
  <si>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</si>
  <si>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</si>
  <si>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</si>
  <si>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</si>
  <si>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</si>
  <si>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</si>
  <si>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</si>
  <si>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</si>
  <si>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</si>
  <si>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</si>
  <si>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</si>
  <si>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</si>
  <si>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</si>
  <si>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</si>
  <si>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</si>
  <si>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</si>
  <si>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14*3=42</t>
  </si>
  <si>
    <t>Lecture</t>
  </si>
  <si>
    <t>Etkileşimli Ders</t>
  </si>
  <si>
    <t>Interactive Lecture</t>
  </si>
  <si>
    <t xml:space="preserve">Problem Dersi </t>
  </si>
  <si>
    <t>14*1=14</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</si>
  <si>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</si>
  <si>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</si>
  <si>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</si>
  <si>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</si>
  <si>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</si>
  <si>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</si>
  <si>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</si>
  <si>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</si>
  <si>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</si>
  <si>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</si>
  <si>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</si>
  <si>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</si>
  <si>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</si>
  <si>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</si>
  <si>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</si>
  <si>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</si>
  <si>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</si>
  <si>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</si>
  <si>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</si>
  <si>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Öğr. Ü.Mine KARAYALÇIN</t>
  </si>
  <si>
    <r>
      <rPr>
        <b/>
        <sz val="10"/>
        <color theme="1"/>
        <rFont val="Times New Roman"/>
      </rPr>
      <t xml:space="preserve">E-posta             </t>
    </r>
    <r>
      <rPr>
        <b/>
        <sz val="10"/>
        <color rgb="FF1F497D"/>
        <rFont val="Times New Roman"/>
      </rPr>
      <t xml:space="preserve">                     E-mail</t>
    </r>
  </si>
  <si>
    <t>mine.karayalçın@antalya.edu.tr</t>
  </si>
  <si>
    <r>
      <rPr>
        <b/>
        <sz val="10"/>
        <color theme="1"/>
        <rFont val="Times New Roman"/>
      </rPr>
      <t xml:space="preserve">Ofis                       </t>
    </r>
    <r>
      <rPr>
        <b/>
        <sz val="10"/>
        <color rgb="FF1F497D"/>
        <rFont val="Times New Roman"/>
      </rPr>
      <t xml:space="preserve">                Office</t>
    </r>
  </si>
  <si>
    <t>AG-72</t>
  </si>
  <si>
    <t>Görüşme saatleri</t>
  </si>
  <si>
    <t>Salı 11.00-12.00/Cuma 13.00-14.00</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</si>
  <si>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</si>
  <si>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</si>
  <si>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t>_</t>
  </si>
  <si>
    <r>
      <rPr>
        <b/>
        <sz val="10"/>
        <color rgb="FF1F497D"/>
        <rFont val="Times New Roman"/>
      </rPr>
      <t>Önerilen</t>
    </r>
    <r>
      <rPr>
        <b/>
        <sz val="10"/>
        <color rgb="FF1F497D"/>
        <rFont val="Times New Roman"/>
      </rPr>
      <t xml:space="preserve">                             Recommended</t>
    </r>
  </si>
  <si>
    <t>Sabih Arkan, Ticari İşletme Hukuku, 30. bs, Ankara, Banka ve Tic. Huk. Araş. Enst., 2024.</t>
  </si>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</sst>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u/>
      <sz val="11"/>
      <color theme="10"/>
      <name val="Calibri"/>
    </font>
    <font>
      <sz val="12"/>
      <color theme="1"/>
      <name val="Times New Roman"/>
    </font>
    <font>
      <b/>
      <sz val="11"/>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right style="thin">
        <color rgb="FF000000"/>
      </right>
      <top/>
      <bottom style="medium">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1"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horizontal="center" vertical="center"/>
    </xf>
    <xf numFmtId="0" fontId="23"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9" fillId="3" borderId="49" xfId="0" applyFont="1" applyFill="1" applyBorder="1" applyAlignment="1">
      <alignment horizontal="center" vertical="center"/>
    </xf>
    <xf numFmtId="0" fontId="4" fillId="0" borderId="52"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9" fillId="0" borderId="37" xfId="0" applyFont="1" applyBorder="1" applyAlignment="1">
      <alignment horizontal="center" vertical="center"/>
    </xf>
    <xf numFmtId="0" fontId="4" fillId="0" borderId="36" xfId="0" applyFont="1" applyBorder="1"/>
    <xf numFmtId="0" fontId="4" fillId="0" borderId="50" xfId="0" applyFont="1" applyBorder="1"/>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1" xfId="0" applyFont="1" applyBorder="1"/>
    <xf numFmtId="0" fontId="9" fillId="0" borderId="35" xfId="0" applyFont="1" applyBorder="1" applyAlignment="1">
      <alignment horizontal="center" vertical="center" wrapText="1"/>
    </xf>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2" fillId="0" borderId="37" xfId="0" applyFont="1" applyBorder="1" applyAlignment="1">
      <alignment horizontal="center" vertical="center"/>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0" borderId="37"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60" xfId="0" applyFont="1" applyBorder="1"/>
    <xf numFmtId="0" fontId="10" fillId="0" borderId="37" xfId="0" applyFont="1" applyBorder="1" applyAlignment="1">
      <alignment horizontal="center" vertical="center" wrapText="1"/>
    </xf>
    <xf numFmtId="0" fontId="10" fillId="0" borderId="58"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3" xfId="0" applyFont="1" applyBorder="1"/>
    <xf numFmtId="0" fontId="9" fillId="0" borderId="56" xfId="0" applyFont="1" applyBorder="1" applyAlignment="1">
      <alignment horizontal="left" vertical="center" wrapText="1"/>
    </xf>
    <xf numFmtId="0" fontId="4" fillId="0" borderId="57" xfId="0" applyFont="1" applyBorder="1"/>
    <xf numFmtId="0" fontId="10" fillId="0" borderId="44" xfId="0" applyFont="1" applyBorder="1" applyAlignment="1">
      <alignment horizontal="center" vertical="center" wrapText="1"/>
    </xf>
    <xf numFmtId="0" fontId="9" fillId="0" borderId="23"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1" fillId="0" borderId="17"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9" fillId="0" borderId="31" xfId="0" applyFont="1" applyBorder="1" applyAlignment="1">
      <alignment horizontal="left" vertical="center" wrapText="1"/>
    </xf>
    <xf numFmtId="0" fontId="4" fillId="0" borderId="32" xfId="0" applyFont="1" applyBorder="1"/>
    <xf numFmtId="0" fontId="0" fillId="0" borderId="0" xfId="0"/>
    <xf numFmtId="0" fontId="15"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4" fillId="0" borderId="17" xfId="0" applyFont="1" applyBorder="1"/>
    <xf numFmtId="0" fontId="4" fillId="0" borderId="27" xfId="0" applyFont="1" applyBorder="1"/>
    <xf numFmtId="0" fontId="17" fillId="0" borderId="23" xfId="0" applyFont="1" applyBorder="1" applyAlignment="1">
      <alignment horizontal="center" vertical="center" wrapText="1"/>
    </xf>
    <xf numFmtId="0" fontId="16" fillId="0" borderId="49" xfId="0" applyFont="1" applyBorder="1" applyAlignment="1">
      <alignment horizontal="center" vertical="center" wrapText="1"/>
    </xf>
    <xf numFmtId="0" fontId="16" fillId="3" borderId="61" xfId="0" applyFont="1" applyFill="1" applyBorder="1" applyAlignment="1">
      <alignment horizontal="center" vertical="center" wrapText="1"/>
    </xf>
    <xf numFmtId="0" fontId="4" fillId="0" borderId="62" xfId="0" applyFont="1" applyBorder="1"/>
    <xf numFmtId="0" fontId="16" fillId="0" borderId="23" xfId="0" applyFont="1" applyBorder="1" applyAlignment="1">
      <alignment horizontal="center" vertical="center" wrapText="1"/>
    </xf>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4"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4" fillId="0" borderId="19" xfId="0" applyFont="1" applyBorder="1"/>
    <xf numFmtId="0" fontId="9" fillId="0" borderId="21" xfId="0" applyFont="1" applyBorder="1" applyAlignment="1">
      <alignment horizontal="left" vertical="center" wrapText="1"/>
    </xf>
    <xf numFmtId="0" fontId="12" fillId="0" borderId="17" xfId="0" applyFont="1" applyBorder="1" applyAlignment="1">
      <alignment horizontal="center"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vertical="top"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9" fillId="3" borderId="37" xfId="0" applyFont="1" applyFill="1" applyBorder="1" applyAlignment="1">
      <alignment horizontal="center" vertical="center"/>
    </xf>
    <xf numFmtId="0" fontId="9" fillId="0" borderId="23" xfId="0" applyFont="1" applyBorder="1" applyAlignment="1">
      <alignment horizontal="left" wrapText="1"/>
    </xf>
    <xf numFmtId="0" fontId="10" fillId="0" borderId="55" xfId="0" applyFont="1" applyBorder="1" applyAlignment="1">
      <alignment horizontal="center" vertical="center" wrapText="1"/>
    </xf>
    <xf numFmtId="0" fontId="15" fillId="0" borderId="55" xfId="0" applyFont="1" applyBorder="1" applyAlignment="1">
      <alignment horizontal="center" vertical="center" wrapText="1"/>
    </xf>
    <xf numFmtId="0" fontId="10" fillId="0" borderId="23" xfId="0" applyFont="1" applyBorder="1" applyAlignment="1">
      <alignment horizontal="right" vertical="center" wrapText="1"/>
    </xf>
    <xf numFmtId="0" fontId="22" fillId="0" borderId="70" xfId="0" applyFont="1" applyBorder="1" applyAlignment="1">
      <alignment horizontal="left" vertical="center" wrapText="1"/>
    </xf>
    <xf numFmtId="0" fontId="4" fillId="0" borderId="71" xfId="0" applyFont="1" applyBorder="1"/>
    <xf numFmtId="0" fontId="11" fillId="0" borderId="70" xfId="0" applyFont="1" applyBorder="1" applyAlignment="1">
      <alignment horizontal="left" vertical="center" wrapText="1"/>
    </xf>
    <xf numFmtId="0" fontId="4" fillId="0" borderId="72" xfId="0" applyFont="1" applyBorder="1"/>
    <xf numFmtId="0" fontId="1" fillId="0" borderId="0" xfId="0" applyFont="1" applyAlignment="1">
      <alignment horizontal="left"/>
    </xf>
    <xf numFmtId="0" fontId="9" fillId="0" borderId="65" xfId="0" applyFont="1" applyBorder="1" applyAlignment="1">
      <alignment horizontal="left" vertical="center" wrapText="1"/>
    </xf>
    <xf numFmtId="0" fontId="4" fillId="0" borderId="74" xfId="0" applyFont="1" applyBorder="1"/>
    <xf numFmtId="0" fontId="9" fillId="0" borderId="31" xfId="0" applyFont="1" applyBorder="1" applyAlignment="1">
      <alignment vertical="center" wrapText="1"/>
    </xf>
    <xf numFmtId="0" fontId="11" fillId="0" borderId="17" xfId="0" applyFont="1" applyBorder="1" applyAlignment="1">
      <alignment vertical="center" wrapText="1"/>
    </xf>
    <xf numFmtId="0" fontId="17" fillId="0" borderId="31" xfId="0" applyFont="1" applyBorder="1" applyAlignment="1">
      <alignment horizontal="left" vertical="center" wrapText="1"/>
    </xf>
    <xf numFmtId="0" fontId="9" fillId="0" borderId="31" xfId="0" applyFont="1" applyBorder="1" applyAlignment="1">
      <alignment horizontal="center" wrapText="1"/>
    </xf>
    <xf numFmtId="0" fontId="11" fillId="0" borderId="56" xfId="0" applyFont="1" applyBorder="1" applyAlignment="1">
      <alignment horizontal="center" vertical="center" wrapText="1"/>
    </xf>
    <xf numFmtId="0" fontId="10" fillId="2" borderId="70"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73046875" customWidth="1"/>
    <col min="2" max="2" width="21.1328125" customWidth="1"/>
    <col min="3" max="3" width="10.73046875" customWidth="1"/>
    <col min="4" max="4" width="10" customWidth="1"/>
    <col min="5" max="5" width="17.3984375" customWidth="1"/>
    <col min="6" max="6" width="21.1328125" customWidth="1"/>
    <col min="7" max="11" width="10.73046875" customWidth="1"/>
    <col min="12" max="13" width="8.73046875" customWidth="1"/>
  </cols>
  <sheetData>
    <row r="1" spans="2:11" ht="14.25" x14ac:dyDescent="0.45">
      <c r="B1" s="1"/>
      <c r="C1" s="2"/>
      <c r="D1" s="2"/>
      <c r="E1" s="2"/>
      <c r="F1" s="2"/>
      <c r="G1" s="2"/>
      <c r="H1" s="2"/>
      <c r="I1" s="2"/>
      <c r="J1" s="2"/>
      <c r="K1" s="2"/>
    </row>
    <row r="2" spans="2:11" ht="17.25" x14ac:dyDescent="0.45">
      <c r="B2" s="136" t="s">
        <v>0</v>
      </c>
      <c r="C2" s="137"/>
      <c r="D2" s="137"/>
      <c r="E2" s="137"/>
      <c r="F2" s="137"/>
      <c r="G2" s="137"/>
      <c r="H2" s="137"/>
      <c r="I2" s="137"/>
      <c r="J2" s="137"/>
      <c r="K2" s="138"/>
    </row>
    <row r="3" spans="2:11" ht="17.25" x14ac:dyDescent="0.45">
      <c r="B3" s="139" t="s">
        <v>1</v>
      </c>
      <c r="C3" s="140"/>
      <c r="D3" s="140"/>
      <c r="E3" s="140"/>
      <c r="F3" s="140"/>
      <c r="G3" s="140"/>
      <c r="H3" s="140"/>
      <c r="I3" s="140"/>
      <c r="J3" s="140"/>
      <c r="K3" s="141"/>
    </row>
    <row r="4" spans="2:11" ht="15.4" x14ac:dyDescent="0.45">
      <c r="B4" s="142" t="s">
        <v>2</v>
      </c>
      <c r="C4" s="143"/>
      <c r="D4" s="143"/>
      <c r="E4" s="143"/>
      <c r="F4" s="143"/>
      <c r="G4" s="143"/>
      <c r="H4" s="143"/>
      <c r="I4" s="143"/>
      <c r="J4" s="143"/>
      <c r="K4" s="144"/>
    </row>
    <row r="5" spans="2:11" ht="15.4" x14ac:dyDescent="0.45">
      <c r="B5" s="145" t="s">
        <v>3</v>
      </c>
      <c r="C5" s="146"/>
      <c r="D5" s="146"/>
      <c r="E5" s="146"/>
      <c r="F5" s="146"/>
      <c r="G5" s="146"/>
      <c r="H5" s="146"/>
      <c r="I5" s="146"/>
      <c r="J5" s="146"/>
      <c r="K5" s="147"/>
    </row>
    <row r="6" spans="2:11" ht="14.25" x14ac:dyDescent="0.45">
      <c r="B6" s="3" t="s">
        <v>4</v>
      </c>
      <c r="C6" s="148" t="s">
        <v>5</v>
      </c>
      <c r="D6" s="137"/>
      <c r="E6" s="137"/>
      <c r="F6" s="137"/>
      <c r="G6" s="137"/>
      <c r="H6" s="137"/>
      <c r="I6" s="137"/>
      <c r="J6" s="137"/>
      <c r="K6" s="149"/>
    </row>
    <row r="7" spans="2:11" ht="14.25" x14ac:dyDescent="0.45">
      <c r="B7" s="4" t="s">
        <v>6</v>
      </c>
      <c r="C7" s="43" t="str">
        <f ca="1">IFERROR(__xludf.DUMMYFUNCTION("GOOGLETRANSLATE(C6,""tr"",""en"")"),"FACULTY OF LAW")</f>
        <v>FACULTY OF LAW</v>
      </c>
      <c r="D7" s="44"/>
      <c r="E7" s="44"/>
      <c r="F7" s="44"/>
      <c r="G7" s="44"/>
      <c r="H7" s="44"/>
      <c r="I7" s="44"/>
      <c r="J7" s="44"/>
      <c r="K7" s="150"/>
    </row>
    <row r="8" spans="2:11" ht="14.25" x14ac:dyDescent="0.45">
      <c r="B8" s="5" t="s">
        <v>7</v>
      </c>
      <c r="C8" s="151" t="s">
        <v>8</v>
      </c>
      <c r="D8" s="41"/>
      <c r="E8" s="41"/>
      <c r="F8" s="41"/>
      <c r="G8" s="41"/>
      <c r="H8" s="41"/>
      <c r="I8" s="41"/>
      <c r="J8" s="41"/>
      <c r="K8" s="128"/>
    </row>
    <row r="9" spans="2:11" ht="14.25" x14ac:dyDescent="0.45">
      <c r="B9" s="4" t="s">
        <v>9</v>
      </c>
      <c r="C9" s="43" t="str">
        <f ca="1">IFERROR(__xludf.DUMMYFUNCTION("GOOGLETRANSLATE(C8,""tr"",""en"")"),"LAW")</f>
        <v>LAW</v>
      </c>
      <c r="D9" s="44"/>
      <c r="E9" s="44"/>
      <c r="F9" s="44"/>
      <c r="G9" s="44"/>
      <c r="H9" s="44"/>
      <c r="I9" s="44"/>
      <c r="J9" s="44"/>
      <c r="K9" s="150"/>
    </row>
    <row r="10" spans="2:11" ht="14.25" x14ac:dyDescent="0.45">
      <c r="B10" s="5" t="s">
        <v>10</v>
      </c>
      <c r="C10" s="40" t="s">
        <v>8</v>
      </c>
      <c r="D10" s="41"/>
      <c r="E10" s="41"/>
      <c r="F10" s="41"/>
      <c r="G10" s="41"/>
      <c r="H10" s="41"/>
      <c r="I10" s="42"/>
      <c r="J10" s="104" t="s">
        <v>11</v>
      </c>
      <c r="K10" s="128"/>
    </row>
    <row r="11" spans="2:11" ht="15" customHeight="1" x14ac:dyDescent="0.45">
      <c r="B11" s="4" t="s">
        <v>12</v>
      </c>
      <c r="C11" s="43" t="str">
        <f ca="1">IFERROR(__xludf.DUMMYFUNCTION("GOOGLETRANSLATE(C10,""tr"",""en"")"),"LAW")</f>
        <v>LAW</v>
      </c>
      <c r="D11" s="44"/>
      <c r="E11" s="44"/>
      <c r="F11" s="44"/>
      <c r="G11" s="44"/>
      <c r="H11" s="44"/>
      <c r="I11" s="150"/>
      <c r="J11" s="152" t="s">
        <v>13</v>
      </c>
      <c r="K11" s="150"/>
    </row>
    <row r="12" spans="2:11" ht="14.25" x14ac:dyDescent="0.45">
      <c r="B12" s="5" t="s">
        <v>14</v>
      </c>
      <c r="C12" s="40" t="s">
        <v>15</v>
      </c>
      <c r="D12" s="41"/>
      <c r="E12" s="41"/>
      <c r="F12" s="41"/>
      <c r="G12" s="41"/>
      <c r="H12" s="41"/>
      <c r="I12" s="41"/>
      <c r="J12" s="41"/>
      <c r="K12" s="128"/>
    </row>
    <row r="13" spans="2:11" ht="14.25" x14ac:dyDescent="0.45">
      <c r="B13" s="4" t="s">
        <v>16</v>
      </c>
      <c r="C13" s="118"/>
      <c r="D13" s="44"/>
      <c r="E13" s="44"/>
      <c r="F13" s="44"/>
      <c r="G13" s="44"/>
      <c r="H13" s="44"/>
      <c r="I13" s="44"/>
      <c r="J13" s="44"/>
      <c r="K13" s="150"/>
    </row>
    <row r="14" spans="2:11" ht="15" customHeight="1" x14ac:dyDescent="0.45">
      <c r="B14" s="5" t="s">
        <v>17</v>
      </c>
      <c r="C14" s="151" t="s">
        <v>18</v>
      </c>
      <c r="D14" s="41"/>
      <c r="E14" s="41"/>
      <c r="F14" s="41"/>
      <c r="G14" s="41"/>
      <c r="H14" s="41"/>
      <c r="I14" s="41"/>
      <c r="J14" s="41"/>
      <c r="K14" s="128"/>
    </row>
    <row r="15" spans="2:11" ht="15" customHeight="1" x14ac:dyDescent="0.45">
      <c r="B15" s="4" t="s">
        <v>19</v>
      </c>
      <c r="C15" s="43" t="str">
        <f ca="1">IFERROR(__xludf.DUMMYFUNCTION("GOOGLETRANSLATE(C14,""tr"",""en"")"),"Commercial Enterprise Law")</f>
        <v>Commercial Enterprise Law</v>
      </c>
      <c r="D15" s="44"/>
      <c r="E15" s="44"/>
      <c r="F15" s="44"/>
      <c r="G15" s="44"/>
      <c r="H15" s="44"/>
      <c r="I15" s="44"/>
      <c r="J15" s="44"/>
      <c r="K15" s="150"/>
    </row>
    <row r="16" spans="2:11" ht="14.25" x14ac:dyDescent="0.45">
      <c r="B16" s="5" t="s">
        <v>20</v>
      </c>
      <c r="C16" s="40" t="s">
        <v>21</v>
      </c>
      <c r="D16" s="41"/>
      <c r="E16" s="41"/>
      <c r="F16" s="42"/>
      <c r="G16" s="94" t="s">
        <v>22</v>
      </c>
      <c r="H16" s="42"/>
      <c r="I16" s="40" t="s">
        <v>23</v>
      </c>
      <c r="J16" s="41"/>
      <c r="K16" s="128"/>
    </row>
    <row r="17" spans="2:11" ht="14.25" x14ac:dyDescent="0.45">
      <c r="B17" s="4" t="s">
        <v>24</v>
      </c>
      <c r="C17" s="43" t="str">
        <f ca="1">IFERROR(__xludf.DUMMYFUNCTION("GOOGLETRANSLATE(C16,""tr"",""en"")"),"Turkish")</f>
        <v>Turkish</v>
      </c>
      <c r="D17" s="44"/>
      <c r="E17" s="44"/>
      <c r="F17" s="150"/>
      <c r="G17" s="153" t="s">
        <v>25</v>
      </c>
      <c r="H17" s="45"/>
      <c r="I17" s="43" t="str">
        <f ca="1">IFERROR(__xludf.DUMMYFUNCTION("GOOGLETRANSLATE(I16,""tr"",""en"")"),"Compulsory subject")</f>
        <v>Compulsory subject</v>
      </c>
      <c r="J17" s="44"/>
      <c r="K17" s="150"/>
    </row>
    <row r="18" spans="2:11" ht="14.25" x14ac:dyDescent="0.45">
      <c r="B18" s="5" t="s">
        <v>26</v>
      </c>
      <c r="C18" s="40" t="s">
        <v>27</v>
      </c>
      <c r="D18" s="41"/>
      <c r="E18" s="41"/>
      <c r="F18" s="42"/>
      <c r="G18" s="94" t="s">
        <v>28</v>
      </c>
      <c r="H18" s="42"/>
      <c r="I18" s="40">
        <v>4</v>
      </c>
      <c r="J18" s="41"/>
      <c r="K18" s="128"/>
    </row>
    <row r="19" spans="2:11" ht="14.25" x14ac:dyDescent="0.45">
      <c r="B19" s="4" t="s">
        <v>29</v>
      </c>
      <c r="C19" s="154" t="s">
        <v>30</v>
      </c>
      <c r="D19" s="44"/>
      <c r="E19" s="44"/>
      <c r="F19" s="45"/>
      <c r="G19" s="153" t="s">
        <v>31</v>
      </c>
      <c r="H19" s="45"/>
      <c r="I19" s="118"/>
      <c r="J19" s="44"/>
      <c r="K19" s="150"/>
    </row>
    <row r="20" spans="2:11" ht="15" customHeight="1" x14ac:dyDescent="0.45">
      <c r="B20" s="5" t="s">
        <v>32</v>
      </c>
      <c r="C20" s="151">
        <v>4</v>
      </c>
      <c r="D20" s="41"/>
      <c r="E20" s="41"/>
      <c r="F20" s="41"/>
      <c r="G20" s="41"/>
      <c r="H20" s="41"/>
      <c r="I20" s="41"/>
      <c r="J20" s="41"/>
      <c r="K20" s="128"/>
    </row>
    <row r="21" spans="2:11" ht="16.5" customHeight="1" x14ac:dyDescent="0.45">
      <c r="B21" s="4" t="s">
        <v>33</v>
      </c>
      <c r="C21" s="155">
        <v>4</v>
      </c>
      <c r="D21" s="44"/>
      <c r="E21" s="44"/>
      <c r="F21" s="44"/>
      <c r="G21" s="44"/>
      <c r="H21" s="44"/>
      <c r="I21" s="44"/>
      <c r="J21" s="44"/>
      <c r="K21" s="150"/>
    </row>
    <row r="22" spans="2:11" ht="15" customHeight="1" x14ac:dyDescent="0.45">
      <c r="B22" s="5" t="s">
        <v>34</v>
      </c>
      <c r="C22" s="151">
        <v>4</v>
      </c>
      <c r="D22" s="41"/>
      <c r="E22" s="41"/>
      <c r="F22" s="41"/>
      <c r="G22" s="41"/>
      <c r="H22" s="41"/>
      <c r="I22" s="41"/>
      <c r="J22" s="41"/>
      <c r="K22" s="128"/>
    </row>
    <row r="23" spans="2:11" ht="16.5" customHeight="1" x14ac:dyDescent="0.45">
      <c r="B23" s="4" t="s">
        <v>35</v>
      </c>
      <c r="C23" s="155">
        <v>4</v>
      </c>
      <c r="D23" s="44"/>
      <c r="E23" s="44"/>
      <c r="F23" s="44"/>
      <c r="G23" s="44"/>
      <c r="H23" s="44"/>
      <c r="I23" s="44"/>
      <c r="J23" s="44"/>
      <c r="K23" s="150"/>
    </row>
    <row r="24" spans="2:11" ht="15.75" customHeight="1" x14ac:dyDescent="0.45">
      <c r="B24" s="5" t="s">
        <v>36</v>
      </c>
      <c r="C24" s="151" t="s">
        <v>37</v>
      </c>
      <c r="D24" s="41"/>
      <c r="E24" s="41"/>
      <c r="F24" s="41"/>
      <c r="G24" s="41"/>
      <c r="H24" s="41"/>
      <c r="I24" s="41"/>
      <c r="J24" s="41"/>
      <c r="K24" s="128"/>
    </row>
    <row r="25" spans="2:11" ht="15.75" customHeight="1" x14ac:dyDescent="0.45">
      <c r="B25" s="4" t="s">
        <v>38</v>
      </c>
      <c r="C25" s="43" t="str">
        <f ca="1">IFERROR(__xludf.DUMMYFUNCTION("GOOGLETRANSLATE(C24,""tr"",""en"")"),"Letter Grade")</f>
        <v>Letter Grade</v>
      </c>
      <c r="D25" s="44"/>
      <c r="E25" s="44"/>
      <c r="F25" s="44"/>
      <c r="G25" s="44"/>
      <c r="H25" s="44"/>
      <c r="I25" s="44"/>
      <c r="J25" s="44"/>
      <c r="K25" s="150"/>
    </row>
    <row r="26" spans="2:11" ht="15" customHeight="1" x14ac:dyDescent="0.45">
      <c r="B26" s="5" t="s">
        <v>39</v>
      </c>
      <c r="C26" s="151" t="s">
        <v>40</v>
      </c>
      <c r="D26" s="41"/>
      <c r="E26" s="41"/>
      <c r="F26" s="41"/>
      <c r="G26" s="41"/>
      <c r="H26" s="41"/>
      <c r="I26" s="41"/>
      <c r="J26" s="41"/>
      <c r="K26" s="128"/>
    </row>
    <row r="27" spans="2:11" ht="15" customHeight="1" x14ac:dyDescent="0.45">
      <c r="B27" s="4" t="s">
        <v>41</v>
      </c>
      <c r="C27" s="43" t="str">
        <f ca="1">IFERROR(__xludf.DUMMYFUNCTION("GOOGLETRANSLATE(C26,""tr"",""en"")"),"None")</f>
        <v>None</v>
      </c>
      <c r="D27" s="44"/>
      <c r="E27" s="44"/>
      <c r="F27" s="44"/>
      <c r="G27" s="44"/>
      <c r="H27" s="44"/>
      <c r="I27" s="44"/>
      <c r="J27" s="44"/>
      <c r="K27" s="150"/>
    </row>
    <row r="28" spans="2:11" ht="15" customHeight="1" x14ac:dyDescent="0.45">
      <c r="B28" s="5" t="s">
        <v>42</v>
      </c>
      <c r="C28" s="151" t="s">
        <v>40</v>
      </c>
      <c r="D28" s="41"/>
      <c r="E28" s="41"/>
      <c r="F28" s="41"/>
      <c r="G28" s="41"/>
      <c r="H28" s="41"/>
      <c r="I28" s="41"/>
      <c r="J28" s="41"/>
      <c r="K28" s="128"/>
    </row>
    <row r="29" spans="2:11" ht="15" customHeight="1" x14ac:dyDescent="0.45">
      <c r="B29" s="4" t="s">
        <v>43</v>
      </c>
      <c r="C29" s="43" t="str">
        <f ca="1">IFERROR(__xludf.DUMMYFUNCTION("GOOGLETRANSLATE(C28,""tr"",""en"")"),"None")</f>
        <v>None</v>
      </c>
      <c r="D29" s="44"/>
      <c r="E29" s="44"/>
      <c r="F29" s="44"/>
      <c r="G29" s="44"/>
      <c r="H29" s="44"/>
      <c r="I29" s="44"/>
      <c r="J29" s="44"/>
      <c r="K29" s="150"/>
    </row>
    <row r="30" spans="2:11" ht="15.75" customHeight="1" x14ac:dyDescent="0.45">
      <c r="B30" s="5" t="s">
        <v>44</v>
      </c>
      <c r="C30" s="156" t="s">
        <v>45</v>
      </c>
      <c r="D30" s="41"/>
      <c r="E30" s="41"/>
      <c r="F30" s="41"/>
      <c r="G30" s="41"/>
      <c r="H30" s="41"/>
      <c r="I30" s="41"/>
      <c r="J30" s="41"/>
      <c r="K30" s="128"/>
    </row>
    <row r="31" spans="2:11" ht="15.75" customHeight="1" x14ac:dyDescent="0.45">
      <c r="B31" s="6" t="s">
        <v>46</v>
      </c>
      <c r="C31" s="133" t="str">
        <f ca="1">IFERROR(__xludf.DUMMYFUNCTION("GOOGLETRANSLATE(C30,""tr"",""en"")"),"Only departmental students can take the course.")</f>
        <v>Only departmental students can take the course.</v>
      </c>
      <c r="D31" s="134"/>
      <c r="E31" s="134"/>
      <c r="F31" s="134"/>
      <c r="G31" s="134"/>
      <c r="H31" s="134"/>
      <c r="I31" s="134"/>
      <c r="J31" s="134"/>
      <c r="K31" s="135"/>
    </row>
    <row r="32" spans="2:11" ht="27" customHeight="1" x14ac:dyDescent="0.45">
      <c r="B32" s="7" t="s">
        <v>47</v>
      </c>
      <c r="C32" s="157" t="s">
        <v>48</v>
      </c>
      <c r="D32" s="111"/>
      <c r="E32" s="111"/>
      <c r="F32" s="111"/>
      <c r="G32" s="111"/>
      <c r="H32" s="111"/>
      <c r="I32" s="111"/>
      <c r="J32" s="111"/>
      <c r="K32" s="126"/>
    </row>
    <row r="33" spans="2:11" ht="27.75" customHeight="1" x14ac:dyDescent="0.45">
      <c r="B33" s="4" t="s">
        <v>49</v>
      </c>
      <c r="C33" s="133" t="str">
        <f ca="1">IFERROR(__xludf.DUMMYFUNCTION("GOOGLETRANSLATE(C32,""tr"",""en"")"),"To teach students the knowledge and concepts of the general principles of commercial enterprise law.")</f>
        <v>To teach students the knowledge and concepts of the general principles of commercial enterprise law.</v>
      </c>
      <c r="D33" s="134"/>
      <c r="E33" s="134"/>
      <c r="F33" s="134"/>
      <c r="G33" s="134"/>
      <c r="H33" s="134"/>
      <c r="I33" s="134"/>
      <c r="J33" s="134"/>
      <c r="K33" s="135"/>
    </row>
    <row r="34" spans="2:11" ht="27" customHeight="1" x14ac:dyDescent="0.45">
      <c r="B34" s="8" t="s">
        <v>50</v>
      </c>
      <c r="C34" s="40" t="s">
        <v>51</v>
      </c>
      <c r="D34" s="41"/>
      <c r="E34" s="41"/>
      <c r="F34" s="41"/>
      <c r="G34" s="41"/>
      <c r="H34" s="41"/>
      <c r="I34" s="41"/>
      <c r="J34" s="41"/>
      <c r="K34" s="128"/>
    </row>
    <row r="35" spans="2:11" ht="30.75" customHeight="1" x14ac:dyDescent="0.45">
      <c r="B35" s="6" t="s">
        <v>52</v>
      </c>
      <c r="C35" s="133" t="str">
        <f ca="1">IFERROR(__xludf.DUMMYFUNCTION("GOOGLETRANSLATE(C34,""tr"",""en"")"),"In the course content, the elements of commercial enterprise law, commercial business and the consequences attached to commercial business, the concepts of merchant, tradesman and merchant assistants, trade registry, commercial lawsuits, commercial books,"&amp;" unfair competition and current account issues will be examined in detail.")</f>
        <v>In the course content, the elements of commercial enterprise law, commercial business and the consequences attached to commercial business, the concepts of merchant, tradesman and merchant assistants, trade registry, commercial lawsuits, commercial books, unfair competition and current account issues will be examined in detail.</v>
      </c>
      <c r="D35" s="134"/>
      <c r="E35" s="134"/>
      <c r="F35" s="134"/>
      <c r="G35" s="134"/>
      <c r="H35" s="134"/>
      <c r="I35" s="134"/>
      <c r="J35" s="134"/>
      <c r="K35" s="135"/>
    </row>
    <row r="36" spans="2:11" ht="15.75" customHeight="1" x14ac:dyDescent="0.45">
      <c r="B36" s="158" t="s">
        <v>53</v>
      </c>
      <c r="C36" s="160" t="s">
        <v>54</v>
      </c>
      <c r="D36" s="110" t="s">
        <v>55</v>
      </c>
      <c r="E36" s="111"/>
      <c r="F36" s="111"/>
      <c r="G36" s="111"/>
      <c r="H36" s="111"/>
      <c r="I36" s="111"/>
      <c r="J36" s="111"/>
      <c r="K36" s="126"/>
    </row>
    <row r="37" spans="2:11" ht="15.75" customHeight="1" x14ac:dyDescent="0.45">
      <c r="B37" s="55"/>
      <c r="C37" s="61"/>
      <c r="D37" s="133" t="str">
        <f ca="1">IFERROR(__xludf.DUMMYFUNCTION("GOOGLETRANSLATE(D36,""tr"",""en"")"),"To be able to explain the basic concepts and institutions of commercial enterprise law.")</f>
        <v>To be able to explain the basic concepts and institutions of commercial enterprise law.</v>
      </c>
      <c r="E37" s="134"/>
      <c r="F37" s="134"/>
      <c r="G37" s="134"/>
      <c r="H37" s="134"/>
      <c r="I37" s="134"/>
      <c r="J37" s="134"/>
      <c r="K37" s="135"/>
    </row>
    <row r="38" spans="2:11" ht="15.75" customHeight="1" x14ac:dyDescent="0.45">
      <c r="B38" s="55"/>
      <c r="C38" s="161" t="s">
        <v>56</v>
      </c>
      <c r="D38" s="40" t="s">
        <v>57</v>
      </c>
      <c r="E38" s="41"/>
      <c r="F38" s="41"/>
      <c r="G38" s="41"/>
      <c r="H38" s="41"/>
      <c r="I38" s="41"/>
      <c r="J38" s="41"/>
      <c r="K38" s="128"/>
    </row>
    <row r="39" spans="2:11" ht="15.75" customHeight="1" x14ac:dyDescent="0.45">
      <c r="B39" s="55"/>
      <c r="C39" s="61"/>
      <c r="D39" s="133" t="str">
        <f ca="1">IFERROR(__xludf.DUMMYFUNCTION("GOOGLETRANSLATE(D38,""tr"",""en"")"),"Analyze the provisions of commercial enterprise transfer and commercial enterprise mortgage agreements.")</f>
        <v>Analyze the provisions of commercial enterprise transfer and commercial enterprise mortgage agreements.</v>
      </c>
      <c r="E39" s="134"/>
      <c r="F39" s="134"/>
      <c r="G39" s="134"/>
      <c r="H39" s="134"/>
      <c r="I39" s="134"/>
      <c r="J39" s="134"/>
      <c r="K39" s="135"/>
    </row>
    <row r="40" spans="2:11" ht="24" customHeight="1" x14ac:dyDescent="0.45">
      <c r="B40" s="55"/>
      <c r="C40" s="161" t="s">
        <v>58</v>
      </c>
      <c r="D40" s="40" t="s">
        <v>59</v>
      </c>
      <c r="E40" s="41"/>
      <c r="F40" s="41"/>
      <c r="G40" s="41"/>
      <c r="H40" s="41"/>
      <c r="I40" s="41"/>
      <c r="J40" s="41"/>
      <c r="K40" s="128"/>
    </row>
    <row r="41" spans="2:11" ht="15.75" customHeight="1" x14ac:dyDescent="0.45">
      <c r="B41" s="55"/>
      <c r="C41" s="61"/>
      <c r="D41" s="133" t="str">
        <f ca="1">IFERROR(__xludf.DUMMYFUNCTION("GOOGLETRANSLATE(D40,""tr"",""en"")"),"To determine the scope of application of commercial provisions with the concepts of commercial business, merchant, merchant assistants and to evaluate whether they will be applied in a concrete case and to determine whether the dispute will be resolved in"&amp;" commercial courts.")</f>
        <v>To determine the scope of application of commercial provisions with the concepts of commercial business, merchant, merchant assistants and to evaluate whether they will be applied in a concrete case and to determine whether the dispute will be resolved in commercial courts.</v>
      </c>
      <c r="E41" s="134"/>
      <c r="F41" s="134"/>
      <c r="G41" s="134"/>
      <c r="H41" s="134"/>
      <c r="I41" s="134"/>
      <c r="J41" s="134"/>
      <c r="K41" s="135"/>
    </row>
    <row r="42" spans="2:11" ht="15.75" customHeight="1" x14ac:dyDescent="0.45">
      <c r="B42" s="55"/>
      <c r="C42" s="161" t="s">
        <v>60</v>
      </c>
      <c r="D42" s="40" t="s">
        <v>61</v>
      </c>
      <c r="E42" s="41"/>
      <c r="F42" s="41"/>
      <c r="G42" s="41"/>
      <c r="H42" s="41"/>
      <c r="I42" s="41"/>
      <c r="J42" s="41"/>
      <c r="K42" s="128"/>
    </row>
    <row r="43" spans="2:11" ht="15.75" customHeight="1" x14ac:dyDescent="0.45">
      <c r="B43" s="55"/>
      <c r="C43" s="61"/>
      <c r="D43" s="133" t="str">
        <f ca="1">IFERROR(__xludf.DUMMYFUNCTION("GOOGLETRANSLATE(D42,""tr"",""en"")"),"To obtain basic information about the concepts of trade name and business name, to obtain basic information about trade registry and commercial books.")</f>
        <v>To obtain basic information about the concepts of trade name and business name, to obtain basic information about trade registry and commercial books.</v>
      </c>
      <c r="E43" s="134"/>
      <c r="F43" s="134"/>
      <c r="G43" s="134"/>
      <c r="H43" s="134"/>
      <c r="I43" s="134"/>
      <c r="J43" s="134"/>
      <c r="K43" s="135"/>
    </row>
    <row r="44" spans="2:11" ht="15.75" customHeight="1" x14ac:dyDescent="0.45">
      <c r="B44" s="55"/>
      <c r="C44" s="161" t="s">
        <v>62</v>
      </c>
      <c r="D44" s="40" t="s">
        <v>63</v>
      </c>
      <c r="E44" s="41"/>
      <c r="F44" s="41"/>
      <c r="G44" s="41"/>
      <c r="H44" s="41"/>
      <c r="I44" s="41"/>
      <c r="J44" s="41"/>
      <c r="K44" s="128"/>
    </row>
    <row r="45" spans="2:11" ht="15.75" customHeight="1" x14ac:dyDescent="0.45">
      <c r="B45" s="159"/>
      <c r="C45" s="61"/>
      <c r="D45" s="133" t="str">
        <f ca="1">IFERROR(__xludf.DUMMYFUNCTION("GOOGLETRANSLATE(D44,""tr"",""en"")"),"To be able to explain the concept and types of unfair competition, to analyze its applications and to obtain basic information about the current account.")</f>
        <v>To be able to explain the concept and types of unfair competition, to analyze its applications and to obtain basic information about the current account.</v>
      </c>
      <c r="E45" s="134"/>
      <c r="F45" s="134"/>
      <c r="G45" s="134"/>
      <c r="H45" s="134"/>
      <c r="I45" s="134"/>
      <c r="J45" s="134"/>
      <c r="K45" s="135"/>
    </row>
    <row r="46" spans="2:11" ht="18.75" customHeight="1" x14ac:dyDescent="0.45">
      <c r="B46" s="48" t="s">
        <v>64</v>
      </c>
      <c r="C46" s="49"/>
      <c r="D46" s="49"/>
      <c r="E46" s="49"/>
      <c r="F46" s="49"/>
      <c r="G46" s="49"/>
      <c r="H46" s="49"/>
      <c r="I46" s="49"/>
      <c r="J46" s="49"/>
      <c r="K46" s="50"/>
    </row>
    <row r="47" spans="2:11" ht="16.5" customHeight="1" x14ac:dyDescent="0.45">
      <c r="B47" s="51" t="s">
        <v>65</v>
      </c>
      <c r="C47" s="52"/>
      <c r="D47" s="52"/>
      <c r="E47" s="52"/>
      <c r="F47" s="52"/>
      <c r="G47" s="52"/>
      <c r="H47" s="52"/>
      <c r="I47" s="52"/>
      <c r="J47" s="52"/>
      <c r="K47" s="53"/>
    </row>
    <row r="48" spans="2:11" ht="15.75" customHeight="1" x14ac:dyDescent="0.45">
      <c r="B48" s="54" t="s">
        <v>66</v>
      </c>
      <c r="C48" s="57" t="s">
        <v>67</v>
      </c>
      <c r="D48" s="58"/>
      <c r="E48" s="58"/>
      <c r="F48" s="59"/>
      <c r="G48" s="9" t="s">
        <v>68</v>
      </c>
      <c r="H48" s="9" t="s">
        <v>69</v>
      </c>
      <c r="I48" s="9" t="s">
        <v>70</v>
      </c>
      <c r="J48" s="9" t="s">
        <v>71</v>
      </c>
      <c r="K48" s="10" t="s">
        <v>72</v>
      </c>
    </row>
    <row r="49" spans="2:13" ht="30" customHeight="1" x14ac:dyDescent="0.45">
      <c r="B49" s="55"/>
      <c r="C49" s="11" t="s">
        <v>73</v>
      </c>
      <c r="D49" s="40" t="s">
        <v>74</v>
      </c>
      <c r="E49" s="41"/>
      <c r="F49" s="42"/>
      <c r="G49" s="63" t="s">
        <v>75</v>
      </c>
      <c r="H49" s="60"/>
      <c r="I49" s="60"/>
      <c r="J49" s="162"/>
      <c r="K49" s="46" t="s">
        <v>75</v>
      </c>
      <c r="M49" s="12"/>
    </row>
    <row r="50" spans="2:13" ht="30" customHeight="1" x14ac:dyDescent="0.45">
      <c r="B50" s="55"/>
      <c r="C50" s="13" t="s">
        <v>76</v>
      </c>
      <c r="D50" s="43"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4"/>
      <c r="F50" s="45"/>
      <c r="G50" s="61"/>
      <c r="H50" s="61"/>
      <c r="I50" s="61"/>
      <c r="J50" s="61"/>
      <c r="K50" s="62"/>
      <c r="M50" s="12"/>
    </row>
    <row r="51" spans="2:13" ht="30" customHeight="1" x14ac:dyDescent="0.45">
      <c r="B51" s="55"/>
      <c r="C51" s="14" t="s">
        <v>77</v>
      </c>
      <c r="D51" s="40" t="s">
        <v>78</v>
      </c>
      <c r="E51" s="41"/>
      <c r="F51" s="42"/>
      <c r="G51" s="60" t="s">
        <v>75</v>
      </c>
      <c r="H51" s="60"/>
      <c r="I51" s="60"/>
      <c r="J51" s="162"/>
      <c r="K51" s="46" t="s">
        <v>75</v>
      </c>
      <c r="M51" s="12"/>
    </row>
    <row r="52" spans="2:13" ht="30" customHeight="1" x14ac:dyDescent="0.45">
      <c r="B52" s="55"/>
      <c r="C52" s="15" t="s">
        <v>79</v>
      </c>
      <c r="D52" s="43" t="str">
        <f ca="1">IFERROR(__xludf.DUMMYFUNCTION("GOOGLETRANSLATE(D51,""tr"",""en"")"),"Ability to work effectively both individually and in interdisciplinary and multidisciplinary teams.")</f>
        <v>Ability to work effectively both individually and in interdisciplinary and multidisciplinary teams.</v>
      </c>
      <c r="E52" s="44"/>
      <c r="F52" s="45"/>
      <c r="G52" s="61"/>
      <c r="H52" s="61"/>
      <c r="I52" s="61"/>
      <c r="J52" s="61"/>
      <c r="K52" s="62"/>
      <c r="M52" s="12"/>
    </row>
    <row r="53" spans="2:13" ht="30" customHeight="1" x14ac:dyDescent="0.45">
      <c r="B53" s="55"/>
      <c r="C53" s="11" t="s">
        <v>80</v>
      </c>
      <c r="D53" s="40" t="s">
        <v>81</v>
      </c>
      <c r="E53" s="41"/>
      <c r="F53" s="42"/>
      <c r="G53" s="60" t="s">
        <v>75</v>
      </c>
      <c r="H53" s="60" t="s">
        <v>75</v>
      </c>
      <c r="I53" s="60" t="s">
        <v>75</v>
      </c>
      <c r="J53" s="162" t="s">
        <v>75</v>
      </c>
      <c r="K53" s="46" t="s">
        <v>75</v>
      </c>
      <c r="M53" s="12"/>
    </row>
    <row r="54" spans="2:13" ht="30" customHeight="1" x14ac:dyDescent="0.45">
      <c r="B54" s="55"/>
      <c r="C54" s="13" t="s">
        <v>82</v>
      </c>
      <c r="D54" s="43"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4"/>
      <c r="F54" s="45"/>
      <c r="G54" s="61"/>
      <c r="H54" s="61"/>
      <c r="I54" s="61"/>
      <c r="J54" s="61"/>
      <c r="K54" s="62"/>
      <c r="M54" s="12"/>
    </row>
    <row r="55" spans="2:13" ht="30" customHeight="1" x14ac:dyDescent="0.45">
      <c r="B55" s="55"/>
      <c r="C55" s="14" t="s">
        <v>83</v>
      </c>
      <c r="D55" s="40" t="s">
        <v>84</v>
      </c>
      <c r="E55" s="41"/>
      <c r="F55" s="42"/>
      <c r="G55" s="72" t="s">
        <v>75</v>
      </c>
      <c r="H55" s="60" t="s">
        <v>75</v>
      </c>
      <c r="I55" s="60"/>
      <c r="J55" s="162" t="s">
        <v>75</v>
      </c>
      <c r="K55" s="46" t="s">
        <v>75</v>
      </c>
      <c r="M55" s="12"/>
    </row>
    <row r="56" spans="2:13" ht="30" customHeight="1" x14ac:dyDescent="0.45">
      <c r="B56" s="55"/>
      <c r="C56" s="15" t="s">
        <v>85</v>
      </c>
      <c r="D56" s="43"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4"/>
      <c r="F56" s="45"/>
      <c r="G56" s="61"/>
      <c r="H56" s="61"/>
      <c r="I56" s="61"/>
      <c r="J56" s="61"/>
      <c r="K56" s="62"/>
      <c r="M56" s="12"/>
    </row>
    <row r="57" spans="2:13" ht="30" customHeight="1" x14ac:dyDescent="0.45">
      <c r="B57" s="55"/>
      <c r="C57" s="11" t="s">
        <v>86</v>
      </c>
      <c r="D57" s="163" t="s">
        <v>87</v>
      </c>
      <c r="E57" s="41"/>
      <c r="F57" s="42"/>
      <c r="G57" s="72"/>
      <c r="H57" s="60" t="s">
        <v>75</v>
      </c>
      <c r="I57" s="60" t="s">
        <v>75</v>
      </c>
      <c r="J57" s="162" t="s">
        <v>75</v>
      </c>
      <c r="K57" s="46"/>
      <c r="M57" s="12"/>
    </row>
    <row r="58" spans="2:13" ht="30" customHeight="1" x14ac:dyDescent="0.45">
      <c r="B58" s="55"/>
      <c r="C58" s="16" t="s">
        <v>88</v>
      </c>
      <c r="D58" s="43" t="str">
        <f ca="1">IFERROR(__xludf.DUMMYFUNCTION("GOOGLETRANSLATE(D57,""tr"",""en"")"),"Awareness of sectors and ability to prepare business plans.")</f>
        <v>Awareness of sectors and ability to prepare business plans.</v>
      </c>
      <c r="E58" s="44"/>
      <c r="F58" s="45"/>
      <c r="G58" s="61"/>
      <c r="H58" s="61"/>
      <c r="I58" s="61"/>
      <c r="J58" s="61"/>
      <c r="K58" s="62"/>
      <c r="M58" s="12"/>
    </row>
    <row r="59" spans="2:13" ht="30" customHeight="1" x14ac:dyDescent="0.45">
      <c r="B59" s="55"/>
      <c r="C59" s="11" t="s">
        <v>89</v>
      </c>
      <c r="D59" s="40" t="s">
        <v>90</v>
      </c>
      <c r="E59" s="41"/>
      <c r="F59" s="42"/>
      <c r="G59" s="72"/>
      <c r="H59" s="60"/>
      <c r="I59" s="60"/>
      <c r="J59" s="64" t="s">
        <v>75</v>
      </c>
      <c r="K59" s="46" t="s">
        <v>75</v>
      </c>
      <c r="M59" s="12"/>
    </row>
    <row r="60" spans="2:13" ht="30" customHeight="1" x14ac:dyDescent="0.45">
      <c r="B60" s="56"/>
      <c r="C60" s="17" t="s">
        <v>91</v>
      </c>
      <c r="D60" s="43" t="str">
        <f ca="1">IFERROR(__xludf.DUMMYFUNCTION("GOOGLETRANSLATE(D59,""tr"",""en"")"),"Awareness of professional and ethical responsibility and acting in accordance with ethical principles.")</f>
        <v>Awareness of professional and ethical responsibility and acting in accordance with ethical principles.</v>
      </c>
      <c r="E60" s="44"/>
      <c r="F60" s="45"/>
      <c r="G60" s="66"/>
      <c r="H60" s="66"/>
      <c r="I60" s="66"/>
      <c r="J60" s="66"/>
      <c r="K60" s="47"/>
      <c r="M60" s="12"/>
    </row>
    <row r="61" spans="2:13" ht="30" customHeight="1" x14ac:dyDescent="0.45">
      <c r="B61" s="85" t="s">
        <v>92</v>
      </c>
      <c r="C61" s="18" t="s">
        <v>93</v>
      </c>
      <c r="D61" s="110" t="s">
        <v>94</v>
      </c>
      <c r="E61" s="111"/>
      <c r="F61" s="100"/>
      <c r="G61" s="67" t="s">
        <v>75</v>
      </c>
      <c r="H61" s="67" t="s">
        <v>75</v>
      </c>
      <c r="I61" s="67" t="s">
        <v>75</v>
      </c>
      <c r="J61" s="68" t="s">
        <v>75</v>
      </c>
      <c r="K61" s="69" t="s">
        <v>75</v>
      </c>
    </row>
    <row r="62" spans="2:13" ht="30" customHeight="1" x14ac:dyDescent="0.45">
      <c r="B62" s="55"/>
      <c r="C62" s="19" t="s">
        <v>95</v>
      </c>
      <c r="D62" s="43"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4"/>
      <c r="F62" s="45"/>
      <c r="G62" s="61"/>
      <c r="H62" s="61"/>
      <c r="I62" s="61"/>
      <c r="J62" s="61"/>
      <c r="K62" s="62"/>
    </row>
    <row r="63" spans="2:13" ht="30" customHeight="1" x14ac:dyDescent="0.45">
      <c r="B63" s="55"/>
      <c r="C63" s="20" t="s">
        <v>96</v>
      </c>
      <c r="D63" s="40" t="s">
        <v>97</v>
      </c>
      <c r="E63" s="41"/>
      <c r="F63" s="42"/>
      <c r="G63" s="63" t="s">
        <v>75</v>
      </c>
      <c r="H63" s="63" t="s">
        <v>75</v>
      </c>
      <c r="I63" s="63" t="s">
        <v>75</v>
      </c>
      <c r="J63" s="64" t="s">
        <v>75</v>
      </c>
      <c r="K63" s="65" t="s">
        <v>75</v>
      </c>
    </row>
    <row r="64" spans="2:13" ht="30" customHeight="1" x14ac:dyDescent="0.45">
      <c r="B64" s="55"/>
      <c r="C64" s="21" t="s">
        <v>98</v>
      </c>
      <c r="D64" s="43" t="str">
        <f ca="1">IFERROR(__xludf.DUMMYFUNCTION("GOOGLETRANSLATE(D63,""tr"",""en"")"),"Ability to follow, evaluate, interpret and implement current innovations and legislative changes")</f>
        <v>Ability to follow, evaluate, interpret and implement current innovations and legislative changes</v>
      </c>
      <c r="E64" s="44"/>
      <c r="F64" s="45"/>
      <c r="G64" s="61"/>
      <c r="H64" s="61"/>
      <c r="I64" s="61"/>
      <c r="J64" s="61"/>
      <c r="K64" s="62"/>
    </row>
    <row r="65" spans="2:11" ht="30" customHeight="1" x14ac:dyDescent="0.45">
      <c r="B65" s="55"/>
      <c r="C65" s="22" t="s">
        <v>99</v>
      </c>
      <c r="D65" s="40" t="s">
        <v>100</v>
      </c>
      <c r="E65" s="41"/>
      <c r="F65" s="42"/>
      <c r="G65" s="63" t="s">
        <v>75</v>
      </c>
      <c r="H65" s="63" t="s">
        <v>75</v>
      </c>
      <c r="I65" s="63" t="s">
        <v>75</v>
      </c>
      <c r="J65" s="64" t="s">
        <v>75</v>
      </c>
      <c r="K65" s="65" t="s">
        <v>75</v>
      </c>
    </row>
    <row r="66" spans="2:11" ht="30" customHeight="1" x14ac:dyDescent="0.45">
      <c r="B66" s="55"/>
      <c r="C66" s="19" t="s">
        <v>101</v>
      </c>
      <c r="D66" s="43"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4"/>
      <c r="F66" s="45"/>
      <c r="G66" s="61"/>
      <c r="H66" s="61"/>
      <c r="I66" s="61"/>
      <c r="J66" s="61"/>
      <c r="K66" s="62"/>
    </row>
    <row r="67" spans="2:11" ht="30" customHeight="1" x14ac:dyDescent="0.45">
      <c r="B67" s="55"/>
      <c r="C67" s="20" t="s">
        <v>102</v>
      </c>
      <c r="D67" s="40" t="s">
        <v>103</v>
      </c>
      <c r="E67" s="41"/>
      <c r="F67" s="42"/>
      <c r="G67" s="63" t="s">
        <v>75</v>
      </c>
      <c r="H67" s="63" t="s">
        <v>75</v>
      </c>
      <c r="I67" s="63" t="s">
        <v>75</v>
      </c>
      <c r="J67" s="64" t="s">
        <v>75</v>
      </c>
      <c r="K67" s="65" t="s">
        <v>75</v>
      </c>
    </row>
    <row r="68" spans="2:11" ht="30" customHeight="1" x14ac:dyDescent="0.45">
      <c r="B68" s="55"/>
      <c r="C68" s="21" t="s">
        <v>104</v>
      </c>
      <c r="D68" s="43" t="str">
        <f ca="1">IFERROR(__xludf.DUMMYFUNCTION("GOOGLETRANSLATE(D67,""tr"",""en"")"),"Acting in accordance with social, scientific and ethical values ​​when evaluating legal information.")</f>
        <v>Acting in accordance with social, scientific and ethical values ​​when evaluating legal information.</v>
      </c>
      <c r="E68" s="44"/>
      <c r="F68" s="45"/>
      <c r="G68" s="61"/>
      <c r="H68" s="61"/>
      <c r="I68" s="61"/>
      <c r="J68" s="61"/>
      <c r="K68" s="62"/>
    </row>
    <row r="69" spans="2:11" ht="30" customHeight="1" x14ac:dyDescent="0.45">
      <c r="B69" s="55"/>
      <c r="C69" s="22" t="s">
        <v>105</v>
      </c>
      <c r="D69" s="40" t="s">
        <v>106</v>
      </c>
      <c r="E69" s="41"/>
      <c r="F69" s="42"/>
      <c r="G69" s="63" t="s">
        <v>75</v>
      </c>
      <c r="H69" s="63" t="s">
        <v>75</v>
      </c>
      <c r="I69" s="63" t="s">
        <v>75</v>
      </c>
      <c r="J69" s="64" t="s">
        <v>75</v>
      </c>
      <c r="K69" s="65" t="s">
        <v>75</v>
      </c>
    </row>
    <row r="70" spans="2:11" ht="30" customHeight="1" x14ac:dyDescent="0.45">
      <c r="B70" s="55"/>
      <c r="C70" s="23" t="s">
        <v>107</v>
      </c>
      <c r="D70" s="43"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4"/>
      <c r="F70" s="45"/>
      <c r="G70" s="61"/>
      <c r="H70" s="61"/>
      <c r="I70" s="61"/>
      <c r="J70" s="61"/>
      <c r="K70" s="62"/>
    </row>
    <row r="71" spans="2:11" ht="30" customHeight="1" x14ac:dyDescent="0.45">
      <c r="B71" s="55"/>
      <c r="C71" s="22" t="s">
        <v>108</v>
      </c>
      <c r="D71" s="40" t="s">
        <v>109</v>
      </c>
      <c r="E71" s="41"/>
      <c r="F71" s="42"/>
      <c r="G71" s="63" t="s">
        <v>75</v>
      </c>
      <c r="H71" s="63" t="s">
        <v>75</v>
      </c>
      <c r="I71" s="63" t="s">
        <v>75</v>
      </c>
      <c r="J71" s="64" t="s">
        <v>75</v>
      </c>
      <c r="K71" s="65" t="s">
        <v>75</v>
      </c>
    </row>
    <row r="72" spans="2:11" ht="30" customHeight="1" x14ac:dyDescent="0.45">
      <c r="B72" s="56"/>
      <c r="C72" s="24" t="s">
        <v>110</v>
      </c>
      <c r="D72" s="43"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4"/>
      <c r="F72" s="45"/>
      <c r="G72" s="66"/>
      <c r="H72" s="66"/>
      <c r="I72" s="66"/>
      <c r="J72" s="66"/>
      <c r="K72" s="47"/>
    </row>
    <row r="73" spans="2:11" ht="36.75" customHeight="1" x14ac:dyDescent="0.45">
      <c r="B73" s="86" t="s">
        <v>111</v>
      </c>
      <c r="C73" s="25" t="s">
        <v>112</v>
      </c>
      <c r="D73" s="101" t="s">
        <v>113</v>
      </c>
      <c r="E73" s="112"/>
      <c r="F73" s="102"/>
      <c r="G73" s="68" t="s">
        <v>75</v>
      </c>
      <c r="H73" s="68" t="s">
        <v>75</v>
      </c>
      <c r="I73" s="68" t="s">
        <v>75</v>
      </c>
      <c r="J73" s="68" t="s">
        <v>75</v>
      </c>
      <c r="K73" s="69" t="s">
        <v>75</v>
      </c>
    </row>
    <row r="74" spans="2:11" ht="30" customHeight="1" x14ac:dyDescent="0.45">
      <c r="B74" s="55"/>
      <c r="C74" s="19" t="s">
        <v>114</v>
      </c>
      <c r="D74" s="43"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4"/>
      <c r="F74" s="45"/>
      <c r="G74" s="61"/>
      <c r="H74" s="61"/>
      <c r="I74" s="61"/>
      <c r="J74" s="61"/>
      <c r="K74" s="62"/>
    </row>
    <row r="75" spans="2:11" ht="30" customHeight="1" x14ac:dyDescent="0.45">
      <c r="B75" s="55"/>
      <c r="C75" s="20" t="s">
        <v>115</v>
      </c>
      <c r="D75" s="40" t="s">
        <v>116</v>
      </c>
      <c r="E75" s="41"/>
      <c r="F75" s="42"/>
      <c r="G75" s="64" t="s">
        <v>75</v>
      </c>
      <c r="H75" s="64" t="s">
        <v>75</v>
      </c>
      <c r="I75" s="64" t="s">
        <v>75</v>
      </c>
      <c r="J75" s="64" t="s">
        <v>75</v>
      </c>
      <c r="K75" s="65" t="s">
        <v>75</v>
      </c>
    </row>
    <row r="76" spans="2:11" ht="30" customHeight="1" x14ac:dyDescent="0.45">
      <c r="B76" s="55"/>
      <c r="C76" s="21" t="s">
        <v>117</v>
      </c>
      <c r="D76" s="43"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4"/>
      <c r="F76" s="45"/>
      <c r="G76" s="61"/>
      <c r="H76" s="61"/>
      <c r="I76" s="61"/>
      <c r="J76" s="61"/>
      <c r="K76" s="62"/>
    </row>
    <row r="77" spans="2:11" ht="30" customHeight="1" x14ac:dyDescent="0.45">
      <c r="B77" s="55"/>
      <c r="C77" s="20" t="s">
        <v>118</v>
      </c>
      <c r="D77" s="40" t="s">
        <v>119</v>
      </c>
      <c r="E77" s="41"/>
      <c r="F77" s="42"/>
      <c r="G77" s="64" t="s">
        <v>75</v>
      </c>
      <c r="H77" s="64" t="s">
        <v>75</v>
      </c>
      <c r="I77" s="64" t="s">
        <v>75</v>
      </c>
      <c r="J77" s="64" t="s">
        <v>75</v>
      </c>
      <c r="K77" s="65" t="s">
        <v>75</v>
      </c>
    </row>
    <row r="78" spans="2:11" ht="30" customHeight="1" x14ac:dyDescent="0.45">
      <c r="B78" s="55"/>
      <c r="C78" s="21" t="s">
        <v>120</v>
      </c>
      <c r="D78" s="43"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4"/>
      <c r="F78" s="45"/>
      <c r="G78" s="61"/>
      <c r="H78" s="61"/>
      <c r="I78" s="61"/>
      <c r="J78" s="61"/>
      <c r="K78" s="62"/>
    </row>
    <row r="79" spans="2:11" ht="30" customHeight="1" x14ac:dyDescent="0.45">
      <c r="B79" s="55"/>
      <c r="C79" s="22" t="s">
        <v>121</v>
      </c>
      <c r="D79" s="40" t="s">
        <v>122</v>
      </c>
      <c r="E79" s="41"/>
      <c r="F79" s="42"/>
      <c r="G79" s="64" t="s">
        <v>75</v>
      </c>
      <c r="H79" s="64" t="s">
        <v>75</v>
      </c>
      <c r="I79" s="64" t="s">
        <v>75</v>
      </c>
      <c r="J79" s="64" t="s">
        <v>75</v>
      </c>
      <c r="K79" s="65" t="s">
        <v>75</v>
      </c>
    </row>
    <row r="80" spans="2:11" ht="30" customHeight="1" x14ac:dyDescent="0.45">
      <c r="B80" s="56"/>
      <c r="C80" s="19" t="s">
        <v>123</v>
      </c>
      <c r="D80" s="43"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4"/>
      <c r="F80" s="45"/>
      <c r="G80" s="61"/>
      <c r="H80" s="61"/>
      <c r="I80" s="61"/>
      <c r="J80" s="61"/>
      <c r="K80" s="62"/>
    </row>
    <row r="81" spans="2:12" ht="15.75" customHeight="1" x14ac:dyDescent="0.45">
      <c r="B81" s="70" t="s">
        <v>124</v>
      </c>
      <c r="C81" s="49"/>
      <c r="D81" s="49"/>
      <c r="E81" s="49"/>
      <c r="F81" s="49"/>
      <c r="G81" s="49"/>
      <c r="H81" s="49"/>
      <c r="I81" s="49"/>
      <c r="J81" s="49"/>
      <c r="K81" s="50"/>
    </row>
    <row r="82" spans="2:12" ht="15.75" customHeight="1" x14ac:dyDescent="0.45">
      <c r="B82" s="71" t="s">
        <v>125</v>
      </c>
      <c r="C82" s="52"/>
      <c r="D82" s="52"/>
      <c r="E82" s="52"/>
      <c r="F82" s="52"/>
      <c r="G82" s="52"/>
      <c r="H82" s="52"/>
      <c r="I82" s="52"/>
      <c r="J82" s="52"/>
      <c r="K82" s="53"/>
    </row>
    <row r="83" spans="2:12" ht="32.25" customHeight="1" x14ac:dyDescent="0.45">
      <c r="B83" s="79" t="s">
        <v>126</v>
      </c>
      <c r="C83" s="9" t="s">
        <v>127</v>
      </c>
      <c r="D83" s="9" t="s">
        <v>128</v>
      </c>
      <c r="E83" s="103" t="s">
        <v>129</v>
      </c>
      <c r="F83" s="59"/>
      <c r="G83" s="9" t="s">
        <v>130</v>
      </c>
      <c r="H83" s="9" t="s">
        <v>131</v>
      </c>
      <c r="I83" s="9" t="s">
        <v>132</v>
      </c>
      <c r="J83" s="9" t="s">
        <v>133</v>
      </c>
      <c r="K83" s="10" t="s">
        <v>134</v>
      </c>
    </row>
    <row r="84" spans="2:12" ht="51.75" customHeight="1" x14ac:dyDescent="0.45">
      <c r="B84" s="80"/>
      <c r="C84" s="78" t="s">
        <v>135</v>
      </c>
      <c r="D84" s="113">
        <v>1</v>
      </c>
      <c r="E84" s="40" t="s">
        <v>136</v>
      </c>
      <c r="F84" s="42"/>
      <c r="G84" s="75" t="s">
        <v>75</v>
      </c>
      <c r="H84" s="75"/>
      <c r="I84" s="75"/>
      <c r="J84" s="73"/>
      <c r="K84" s="74"/>
    </row>
    <row r="85" spans="2:12" ht="15.75" customHeight="1" x14ac:dyDescent="0.45">
      <c r="B85" s="80"/>
      <c r="C85" s="61"/>
      <c r="D85" s="61"/>
      <c r="E85" s="106" t="str">
        <f ca="1">IFERROR(__xludf.DUMMYFUNCTION("GOOGLETRANSLATE(E84,""tr"",""en"")"),"Introduction, explanation of materials and evaluation criteria, general information, concept of commercial law, historical development, codification movements, general characteristics of commercial law, its subjects.")</f>
        <v>Introduction, explanation of materials and evaluation criteria, general information, concept of commercial law, historical development, codification movements, general characteristics of commercial law, its subjects.</v>
      </c>
      <c r="F85" s="45"/>
      <c r="G85" s="61"/>
      <c r="H85" s="61"/>
      <c r="I85" s="61"/>
      <c r="J85" s="61"/>
      <c r="K85" s="62"/>
      <c r="L85" s="26"/>
    </row>
    <row r="86" spans="2:12" ht="27" customHeight="1" x14ac:dyDescent="0.45">
      <c r="B86" s="80"/>
      <c r="C86" s="78" t="s">
        <v>137</v>
      </c>
      <c r="D86" s="113">
        <v>2</v>
      </c>
      <c r="E86" s="40" t="s">
        <v>138</v>
      </c>
      <c r="F86" s="42"/>
      <c r="G86" s="75" t="s">
        <v>75</v>
      </c>
      <c r="H86" s="75" t="s">
        <v>75</v>
      </c>
      <c r="I86" s="75"/>
      <c r="J86" s="75"/>
      <c r="K86" s="124"/>
      <c r="L86" s="26"/>
    </row>
    <row r="87" spans="2:12" ht="15.75" customHeight="1" x14ac:dyDescent="0.45">
      <c r="B87" s="80"/>
      <c r="C87" s="61"/>
      <c r="D87" s="61"/>
      <c r="E87" s="106" t="str">
        <f ca="1">IFERROR(__xludf.DUMMYFUNCTION("GOOGLETRANSLATE(E86,""tr"",""en"")"),"Elements of a commercial enterprise and transfer of a commercial enterprise")</f>
        <v>Elements of a commercial enterprise and transfer of a commercial enterprise</v>
      </c>
      <c r="F87" s="45"/>
      <c r="G87" s="61"/>
      <c r="H87" s="61"/>
      <c r="I87" s="61"/>
      <c r="J87" s="61"/>
      <c r="K87" s="118"/>
      <c r="L87" s="26"/>
    </row>
    <row r="88" spans="2:12" ht="15.75" customHeight="1" x14ac:dyDescent="0.45">
      <c r="B88" s="80"/>
      <c r="C88" s="78" t="s">
        <v>139</v>
      </c>
      <c r="D88" s="113">
        <v>3</v>
      </c>
      <c r="E88" s="40" t="s">
        <v>140</v>
      </c>
      <c r="F88" s="42"/>
      <c r="G88" s="75" t="s">
        <v>75</v>
      </c>
      <c r="H88" s="75" t="s">
        <v>75</v>
      </c>
      <c r="I88" s="75"/>
      <c r="J88" s="75"/>
      <c r="K88" s="124"/>
      <c r="L88" s="26"/>
    </row>
    <row r="89" spans="2:12" ht="15.75" customHeight="1" x14ac:dyDescent="0.45">
      <c r="B89" s="80"/>
      <c r="C89" s="61"/>
      <c r="D89" s="61"/>
      <c r="E89" s="106" t="str">
        <f ca="1">IFERROR(__xludf.DUMMYFUNCTION("GOOGLETRANSLATE(E88,""tr"",""en"")"),"Mortgage of commercial enterprise")</f>
        <v>Mortgage of commercial enterprise</v>
      </c>
      <c r="F89" s="45"/>
      <c r="G89" s="61"/>
      <c r="H89" s="61"/>
      <c r="I89" s="61"/>
      <c r="J89" s="61"/>
      <c r="K89" s="118"/>
      <c r="L89" s="26"/>
    </row>
    <row r="90" spans="2:12" ht="15.75" customHeight="1" x14ac:dyDescent="0.45">
      <c r="B90" s="80"/>
      <c r="C90" s="78" t="s">
        <v>141</v>
      </c>
      <c r="D90" s="113">
        <v>4</v>
      </c>
      <c r="E90" s="40" t="s">
        <v>142</v>
      </c>
      <c r="F90" s="42"/>
      <c r="G90" s="75" t="s">
        <v>75</v>
      </c>
      <c r="H90" s="75"/>
      <c r="I90" s="75" t="s">
        <v>75</v>
      </c>
      <c r="J90" s="75"/>
      <c r="K90" s="124"/>
      <c r="L90" s="26"/>
    </row>
    <row r="91" spans="2:12" ht="15.75" customHeight="1" x14ac:dyDescent="0.45">
      <c r="B91" s="80"/>
      <c r="C91" s="61"/>
      <c r="D91" s="61"/>
      <c r="E91" s="106" t="str">
        <f ca="1">IFERROR(__xludf.DUMMYFUNCTION("GOOGLETRANSLATE(E90,""tr"",""en"")"),"Commercial business")</f>
        <v>Commercial business</v>
      </c>
      <c r="F91" s="45"/>
      <c r="G91" s="61"/>
      <c r="H91" s="61"/>
      <c r="I91" s="61"/>
      <c r="J91" s="61"/>
      <c r="K91" s="118"/>
      <c r="L91" s="26"/>
    </row>
    <row r="92" spans="2:12" ht="24.75" customHeight="1" x14ac:dyDescent="0.45">
      <c r="B92" s="80"/>
      <c r="C92" s="78" t="s">
        <v>143</v>
      </c>
      <c r="D92" s="113">
        <v>5</v>
      </c>
      <c r="E92" s="40" t="s">
        <v>144</v>
      </c>
      <c r="F92" s="42"/>
      <c r="G92" s="75" t="s">
        <v>75</v>
      </c>
      <c r="H92" s="75"/>
      <c r="I92" s="75" t="s">
        <v>75</v>
      </c>
      <c r="J92" s="75"/>
      <c r="K92" s="121"/>
      <c r="L92" s="26"/>
    </row>
    <row r="93" spans="2:12" ht="15.75" customHeight="1" x14ac:dyDescent="0.45">
      <c r="B93" s="80"/>
      <c r="C93" s="66"/>
      <c r="D93" s="66"/>
      <c r="E93" s="76" t="str">
        <f ca="1">IFERROR(__xludf.DUMMYFUNCTION("GOOGLETRANSLATE(E92,""tr"",""en"")"),"The consequences and commercial provisions attached to being a commercial business and the order of application")</f>
        <v>The consequences and commercial provisions attached to being a commercial business and the order of application</v>
      </c>
      <c r="F93" s="77"/>
      <c r="G93" s="66"/>
      <c r="H93" s="66"/>
      <c r="I93" s="66"/>
      <c r="J93" s="66"/>
      <c r="K93" s="47"/>
      <c r="L93" s="26"/>
    </row>
    <row r="94" spans="2:12" ht="15.75" customHeight="1" x14ac:dyDescent="0.45">
      <c r="B94" s="80"/>
      <c r="C94" s="164" t="s">
        <v>145</v>
      </c>
      <c r="D94" s="165">
        <v>6</v>
      </c>
      <c r="E94" s="101" t="s">
        <v>146</v>
      </c>
      <c r="F94" s="102"/>
      <c r="G94" s="116" t="s">
        <v>75</v>
      </c>
      <c r="H94" s="116"/>
      <c r="I94" s="116" t="s">
        <v>75</v>
      </c>
      <c r="J94" s="116"/>
      <c r="K94" s="117"/>
      <c r="L94" s="26"/>
    </row>
    <row r="95" spans="2:12" ht="15.75" customHeight="1" x14ac:dyDescent="0.45">
      <c r="B95" s="80"/>
      <c r="C95" s="61"/>
      <c r="D95" s="61"/>
      <c r="E95" s="76" t="str">
        <f ca="1">IFERROR(__xludf.DUMMYFUNCTION("GOOGLETRANSLATE(E94,""tr"",""en"")"),"Commercial cases")</f>
        <v>Commercial cases</v>
      </c>
      <c r="F95" s="77"/>
      <c r="G95" s="61"/>
      <c r="H95" s="61"/>
      <c r="I95" s="61"/>
      <c r="J95" s="61"/>
      <c r="K95" s="118"/>
      <c r="L95" s="26"/>
    </row>
    <row r="96" spans="2:12" ht="29.25" customHeight="1" x14ac:dyDescent="0.45">
      <c r="B96" s="80"/>
      <c r="C96" s="78" t="s">
        <v>147</v>
      </c>
      <c r="D96" s="63">
        <v>7</v>
      </c>
      <c r="E96" s="40" t="s">
        <v>148</v>
      </c>
      <c r="F96" s="42"/>
      <c r="G96" s="75" t="s">
        <v>75</v>
      </c>
      <c r="H96" s="75"/>
      <c r="I96" s="75" t="s">
        <v>75</v>
      </c>
      <c r="J96" s="73"/>
      <c r="K96" s="122"/>
      <c r="L96" s="26"/>
    </row>
    <row r="97" spans="2:12" ht="15.75" customHeight="1" x14ac:dyDescent="0.45">
      <c r="B97" s="80"/>
      <c r="C97" s="61"/>
      <c r="D97" s="61"/>
      <c r="E97" s="76" t="str">
        <f ca="1">IFERROR(__xludf.DUMMYFUNCTION("GOOGLETRANSLATE(E96,""tr"",""en"")"),"Merchant and the provisions of being a merchant")</f>
        <v>Merchant and the provisions of being a merchant</v>
      </c>
      <c r="F97" s="77"/>
      <c r="G97" s="61"/>
      <c r="H97" s="61"/>
      <c r="I97" s="61"/>
      <c r="J97" s="61"/>
      <c r="K97" s="123"/>
      <c r="L97" s="26"/>
    </row>
    <row r="98" spans="2:12" ht="15.75" customHeight="1" x14ac:dyDescent="0.45">
      <c r="B98" s="80"/>
      <c r="C98" s="78" t="s">
        <v>149</v>
      </c>
      <c r="D98" s="63">
        <v>8</v>
      </c>
      <c r="E98" s="40" t="s">
        <v>150</v>
      </c>
      <c r="F98" s="42"/>
      <c r="G98" s="75" t="s">
        <v>75</v>
      </c>
      <c r="H98" s="75" t="s">
        <v>75</v>
      </c>
      <c r="I98" s="75" t="s">
        <v>75</v>
      </c>
      <c r="J98" s="75" t="s">
        <v>75</v>
      </c>
      <c r="K98" s="124" t="s">
        <v>75</v>
      </c>
      <c r="L98" s="26"/>
    </row>
    <row r="99" spans="2:12" ht="15.75" customHeight="1" x14ac:dyDescent="0.45">
      <c r="B99" s="80"/>
      <c r="C99" s="61"/>
      <c r="D99" s="61"/>
      <c r="E99" s="76" t="str">
        <f ca="1">IFERROR(__xludf.DUMMYFUNCTION("GOOGLETRANSLATE(E98,""tr"",""en"")"),"Midterm Exam")</f>
        <v>Midterm Exam</v>
      </c>
      <c r="F99" s="77"/>
      <c r="G99" s="61"/>
      <c r="H99" s="61"/>
      <c r="I99" s="61"/>
      <c r="J99" s="61"/>
      <c r="K99" s="118"/>
      <c r="L99" s="26"/>
    </row>
    <row r="100" spans="2:12" ht="15.75" customHeight="1" x14ac:dyDescent="0.45">
      <c r="B100" s="80"/>
      <c r="C100" s="78" t="s">
        <v>151</v>
      </c>
      <c r="D100" s="63">
        <v>9</v>
      </c>
      <c r="E100" s="40" t="s">
        <v>152</v>
      </c>
      <c r="F100" s="42"/>
      <c r="G100" s="75" t="s">
        <v>75</v>
      </c>
      <c r="H100" s="75"/>
      <c r="I100" s="75"/>
      <c r="J100" s="75" t="s">
        <v>75</v>
      </c>
      <c r="K100" s="124"/>
      <c r="L100" s="26"/>
    </row>
    <row r="101" spans="2:12" ht="15.75" customHeight="1" x14ac:dyDescent="0.45">
      <c r="B101" s="80"/>
      <c r="C101" s="61"/>
      <c r="D101" s="61"/>
      <c r="E101" s="76" t="str">
        <f ca="1">IFERROR(__xludf.DUMMYFUNCTION("GOOGLETRANSLATE(E100,""tr"",""en"")"),"Trade registry")</f>
        <v>Trade registry</v>
      </c>
      <c r="F101" s="77"/>
      <c r="G101" s="61"/>
      <c r="H101" s="61"/>
      <c r="I101" s="61"/>
      <c r="J101" s="61"/>
      <c r="K101" s="118"/>
      <c r="L101" s="26"/>
    </row>
    <row r="102" spans="2:12" ht="15.75" customHeight="1" x14ac:dyDescent="0.45">
      <c r="B102" s="80"/>
      <c r="C102" s="78" t="s">
        <v>153</v>
      </c>
      <c r="D102" s="63">
        <v>10</v>
      </c>
      <c r="E102" s="40" t="s">
        <v>154</v>
      </c>
      <c r="F102" s="42"/>
      <c r="G102" s="75" t="s">
        <v>75</v>
      </c>
      <c r="H102" s="75"/>
      <c r="I102" s="75"/>
      <c r="J102" s="75" t="s">
        <v>75</v>
      </c>
      <c r="K102" s="124"/>
      <c r="L102" s="26"/>
    </row>
    <row r="103" spans="2:12" ht="15.75" customHeight="1" x14ac:dyDescent="0.45">
      <c r="B103" s="80"/>
      <c r="C103" s="61"/>
      <c r="D103" s="61"/>
      <c r="E103" s="76" t="str">
        <f ca="1">IFERROR(__xludf.DUMMYFUNCTION("GOOGLETRANSLATE(E102,""tr"",""en"")"),"Trade name and business name")</f>
        <v>Trade name and business name</v>
      </c>
      <c r="F103" s="77"/>
      <c r="G103" s="61"/>
      <c r="H103" s="61"/>
      <c r="I103" s="61"/>
      <c r="J103" s="61"/>
      <c r="K103" s="118"/>
      <c r="L103" s="26"/>
    </row>
    <row r="104" spans="2:12" ht="27" customHeight="1" x14ac:dyDescent="0.45">
      <c r="B104" s="80"/>
      <c r="C104" s="78" t="s">
        <v>155</v>
      </c>
      <c r="D104" s="63">
        <v>11</v>
      </c>
      <c r="E104" s="40" t="s">
        <v>156</v>
      </c>
      <c r="F104" s="42"/>
      <c r="G104" s="75" t="s">
        <v>75</v>
      </c>
      <c r="H104" s="75"/>
      <c r="I104" s="75"/>
      <c r="J104" s="75" t="s">
        <v>75</v>
      </c>
      <c r="K104" s="124"/>
      <c r="L104" s="26"/>
    </row>
    <row r="105" spans="2:12" ht="15.75" customHeight="1" x14ac:dyDescent="0.45">
      <c r="B105" s="80"/>
      <c r="C105" s="61"/>
      <c r="D105" s="61"/>
      <c r="E105" s="76" t="str">
        <f ca="1">IFERROR(__xludf.DUMMYFUNCTION("GOOGLETRANSLATE(E104,""tr"",""en"")"),"Commercial books and current account")</f>
        <v>Commercial books and current account</v>
      </c>
      <c r="F105" s="77"/>
      <c r="G105" s="61"/>
      <c r="H105" s="61"/>
      <c r="I105" s="61"/>
      <c r="J105" s="61"/>
      <c r="K105" s="118"/>
      <c r="L105" s="26"/>
    </row>
    <row r="106" spans="2:12" ht="15.75" customHeight="1" x14ac:dyDescent="0.45">
      <c r="B106" s="80"/>
      <c r="C106" s="78" t="s">
        <v>157</v>
      </c>
      <c r="D106" s="63">
        <v>12</v>
      </c>
      <c r="E106" s="40" t="s">
        <v>158</v>
      </c>
      <c r="F106" s="42"/>
      <c r="G106" s="75" t="s">
        <v>75</v>
      </c>
      <c r="H106" s="75"/>
      <c r="I106" s="75" t="s">
        <v>75</v>
      </c>
      <c r="J106" s="75"/>
      <c r="K106" s="124"/>
      <c r="L106" s="26"/>
    </row>
    <row r="107" spans="2:12" ht="15.75" customHeight="1" x14ac:dyDescent="0.45">
      <c r="B107" s="80"/>
      <c r="C107" s="61"/>
      <c r="D107" s="61"/>
      <c r="E107" s="76" t="str">
        <f ca="1">IFERROR(__xludf.DUMMYFUNCTION("GOOGLETRANSLATE(E106,""tr"",""en"")"),"Affiliated trader assistants")</f>
        <v>Affiliated trader assistants</v>
      </c>
      <c r="F107" s="77"/>
      <c r="G107" s="61"/>
      <c r="H107" s="61"/>
      <c r="I107" s="61"/>
      <c r="J107" s="61"/>
      <c r="K107" s="118"/>
      <c r="L107" s="26"/>
    </row>
    <row r="108" spans="2:12" ht="15.75" customHeight="1" x14ac:dyDescent="0.45">
      <c r="B108" s="80"/>
      <c r="C108" s="78" t="s">
        <v>159</v>
      </c>
      <c r="D108" s="63">
        <v>13</v>
      </c>
      <c r="E108" s="40" t="s">
        <v>160</v>
      </c>
      <c r="F108" s="42"/>
      <c r="G108" s="75" t="s">
        <v>75</v>
      </c>
      <c r="H108" s="75"/>
      <c r="I108" s="75" t="s">
        <v>75</v>
      </c>
      <c r="J108" s="75"/>
      <c r="K108" s="124"/>
      <c r="L108" s="26"/>
    </row>
    <row r="109" spans="2:12" ht="15.75" customHeight="1" x14ac:dyDescent="0.45">
      <c r="B109" s="80"/>
      <c r="C109" s="61"/>
      <c r="D109" s="61"/>
      <c r="E109" s="76" t="str">
        <f ca="1">IFERROR(__xludf.DUMMYFUNCTION("GOOGLETRANSLATE(E108,""tr"",""en"")"),"Independent trader assistants")</f>
        <v>Independent trader assistants</v>
      </c>
      <c r="F109" s="77"/>
      <c r="G109" s="61"/>
      <c r="H109" s="61"/>
      <c r="I109" s="61"/>
      <c r="J109" s="61"/>
      <c r="K109" s="118"/>
      <c r="L109" s="26"/>
    </row>
    <row r="110" spans="2:12" ht="15.75" customHeight="1" x14ac:dyDescent="0.45">
      <c r="B110" s="80"/>
      <c r="C110" s="78" t="s">
        <v>161</v>
      </c>
      <c r="D110" s="63">
        <v>14</v>
      </c>
      <c r="E110" s="40" t="s">
        <v>162</v>
      </c>
      <c r="F110" s="42"/>
      <c r="G110" s="116" t="s">
        <v>75</v>
      </c>
      <c r="H110" s="116"/>
      <c r="I110" s="116"/>
      <c r="J110" s="116"/>
      <c r="K110" s="117" t="s">
        <v>75</v>
      </c>
      <c r="L110" s="26"/>
    </row>
    <row r="111" spans="2:12" ht="15.75" customHeight="1" x14ac:dyDescent="0.45">
      <c r="B111" s="80"/>
      <c r="C111" s="61"/>
      <c r="D111" s="61"/>
      <c r="E111" s="76" t="str">
        <f ca="1">IFERROR(__xludf.DUMMYFUNCTION("GOOGLETRANSLATE(E110,""tr"",""en"")"),"The concept of unfair competition and types of unfair competition")</f>
        <v>The concept of unfair competition and types of unfair competition</v>
      </c>
      <c r="F111" s="77"/>
      <c r="G111" s="61"/>
      <c r="H111" s="61"/>
      <c r="I111" s="61"/>
      <c r="J111" s="61"/>
      <c r="K111" s="118"/>
      <c r="L111" s="26"/>
    </row>
    <row r="112" spans="2:12" ht="15.75" customHeight="1" x14ac:dyDescent="0.45">
      <c r="B112" s="80"/>
      <c r="C112" s="78" t="s">
        <v>163</v>
      </c>
      <c r="D112" s="63">
        <v>15</v>
      </c>
      <c r="E112" s="101" t="s">
        <v>164</v>
      </c>
      <c r="F112" s="102"/>
      <c r="G112" s="116" t="s">
        <v>75</v>
      </c>
      <c r="H112" s="116"/>
      <c r="I112" s="116"/>
      <c r="J112" s="116"/>
      <c r="K112" s="117" t="s">
        <v>75</v>
      </c>
      <c r="L112" s="26"/>
    </row>
    <row r="113" spans="2:12" ht="15.75" customHeight="1" x14ac:dyDescent="0.45">
      <c r="B113" s="81"/>
      <c r="C113" s="61"/>
      <c r="D113" s="61"/>
      <c r="E113" s="76" t="str">
        <f ca="1">IFERROR(__xludf.DUMMYFUNCTION("GOOGLETRANSLATE(E112,""tr"",""en"")"),"Consequences of unfair competition")</f>
        <v>Consequences of unfair competition</v>
      </c>
      <c r="F113" s="77"/>
      <c r="G113" s="66"/>
      <c r="H113" s="66"/>
      <c r="I113" s="66"/>
      <c r="J113" s="66"/>
      <c r="K113" s="119"/>
      <c r="L113" s="26"/>
    </row>
    <row r="114" spans="2:12" ht="27" customHeight="1" x14ac:dyDescent="0.45">
      <c r="B114" s="79" t="s">
        <v>165</v>
      </c>
      <c r="C114" s="27" t="s">
        <v>166</v>
      </c>
      <c r="D114" s="103" t="s">
        <v>167</v>
      </c>
      <c r="E114" s="58"/>
      <c r="F114" s="27" t="s">
        <v>168</v>
      </c>
      <c r="G114" s="103" t="s">
        <v>169</v>
      </c>
      <c r="H114" s="58"/>
      <c r="I114" s="59"/>
      <c r="J114" s="125" t="s">
        <v>170</v>
      </c>
      <c r="K114" s="126"/>
    </row>
    <row r="115" spans="2:12" ht="24" customHeight="1" x14ac:dyDescent="0.45">
      <c r="B115" s="80"/>
      <c r="C115" s="78" t="s">
        <v>171</v>
      </c>
      <c r="D115" s="104" t="s">
        <v>150</v>
      </c>
      <c r="E115" s="42"/>
      <c r="F115" s="105">
        <v>0.4</v>
      </c>
      <c r="G115" s="120" t="s">
        <v>172</v>
      </c>
      <c r="H115" s="41"/>
      <c r="I115" s="42"/>
      <c r="J115" s="127" t="s">
        <v>173</v>
      </c>
      <c r="K115" s="128"/>
    </row>
    <row r="116" spans="2:12" ht="15.75" customHeight="1" x14ac:dyDescent="0.45">
      <c r="B116" s="80"/>
      <c r="C116" s="61"/>
      <c r="D116" s="106" t="s">
        <v>174</v>
      </c>
      <c r="E116" s="45"/>
      <c r="F116" s="61"/>
      <c r="G116" s="118"/>
      <c r="H116" s="44"/>
      <c r="I116" s="45"/>
      <c r="J116" s="129"/>
      <c r="K116" s="130"/>
    </row>
    <row r="117" spans="2:12" ht="26.25" customHeight="1" x14ac:dyDescent="0.45">
      <c r="B117" s="80"/>
      <c r="C117" s="78" t="s">
        <v>175</v>
      </c>
      <c r="D117" s="104" t="s">
        <v>176</v>
      </c>
      <c r="E117" s="42"/>
      <c r="F117" s="107"/>
      <c r="G117" s="120" t="s">
        <v>177</v>
      </c>
      <c r="H117" s="41"/>
      <c r="I117" s="42"/>
      <c r="J117" s="129"/>
      <c r="K117" s="130"/>
    </row>
    <row r="118" spans="2:12" ht="15.75" customHeight="1" x14ac:dyDescent="0.45">
      <c r="B118" s="80"/>
      <c r="C118" s="61"/>
      <c r="D118" s="106" t="s">
        <v>178</v>
      </c>
      <c r="E118" s="45"/>
      <c r="F118" s="61"/>
      <c r="G118" s="131" t="s">
        <v>177</v>
      </c>
      <c r="H118" s="44"/>
      <c r="I118" s="45"/>
      <c r="J118" s="129"/>
      <c r="K118" s="130"/>
    </row>
    <row r="119" spans="2:12" ht="24" customHeight="1" x14ac:dyDescent="0.45">
      <c r="B119" s="80"/>
      <c r="C119" s="78" t="s">
        <v>179</v>
      </c>
      <c r="D119" s="104" t="s">
        <v>180</v>
      </c>
      <c r="E119" s="42"/>
      <c r="F119" s="107">
        <v>0.6</v>
      </c>
      <c r="G119" s="120" t="s">
        <v>172</v>
      </c>
      <c r="H119" s="41"/>
      <c r="I119" s="42"/>
      <c r="J119" s="129"/>
      <c r="K119" s="130"/>
    </row>
    <row r="120" spans="2:12" ht="36" customHeight="1" x14ac:dyDescent="0.45">
      <c r="B120" s="80"/>
      <c r="C120" s="61"/>
      <c r="D120" s="106" t="s">
        <v>181</v>
      </c>
      <c r="E120" s="45"/>
      <c r="F120" s="61"/>
      <c r="G120" s="118"/>
      <c r="H120" s="44"/>
      <c r="I120" s="45"/>
      <c r="J120" s="129"/>
      <c r="K120" s="130"/>
    </row>
    <row r="121" spans="2:12" ht="15.75" customHeight="1" x14ac:dyDescent="0.45">
      <c r="B121" s="80"/>
      <c r="C121" s="114" t="s">
        <v>182</v>
      </c>
      <c r="D121" s="115"/>
      <c r="E121" s="115"/>
      <c r="F121" s="98"/>
      <c r="G121" s="132">
        <v>1</v>
      </c>
      <c r="H121" s="41"/>
      <c r="I121" s="41"/>
      <c r="J121" s="41"/>
      <c r="K121" s="128"/>
    </row>
    <row r="122" spans="2:12" ht="29.25" customHeight="1" x14ac:dyDescent="0.45">
      <c r="B122" s="7" t="s">
        <v>183</v>
      </c>
      <c r="C122" s="176" t="s">
        <v>184</v>
      </c>
      <c r="D122" s="111"/>
      <c r="E122" s="111"/>
      <c r="F122" s="111"/>
      <c r="G122" s="111"/>
      <c r="H122" s="111"/>
      <c r="I122" s="111"/>
      <c r="J122" s="111"/>
      <c r="K122" s="126"/>
    </row>
    <row r="123" spans="2:12" ht="15.75" customHeight="1" x14ac:dyDescent="0.45">
      <c r="B123" s="28" t="s">
        <v>185</v>
      </c>
      <c r="C123" s="76"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134"/>
      <c r="E123" s="134"/>
      <c r="F123" s="134"/>
      <c r="G123" s="134"/>
      <c r="H123" s="134"/>
      <c r="I123" s="134"/>
      <c r="J123" s="134"/>
      <c r="K123" s="77"/>
    </row>
    <row r="124" spans="2:12" ht="27.75" customHeight="1" x14ac:dyDescent="0.45">
      <c r="B124" s="82" t="s">
        <v>186</v>
      </c>
      <c r="C124" s="177" t="s">
        <v>187</v>
      </c>
      <c r="D124" s="111"/>
      <c r="E124" s="111"/>
      <c r="F124" s="111"/>
      <c r="G124" s="100"/>
      <c r="H124" s="29" t="s">
        <v>188</v>
      </c>
      <c r="I124" s="29" t="s">
        <v>189</v>
      </c>
      <c r="J124" s="29" t="s">
        <v>188</v>
      </c>
      <c r="K124" s="30" t="s">
        <v>189</v>
      </c>
    </row>
    <row r="125" spans="2:12" ht="15.75" customHeight="1" x14ac:dyDescent="0.45">
      <c r="B125" s="55"/>
      <c r="C125" s="129"/>
      <c r="D125" s="112"/>
      <c r="E125" s="112"/>
      <c r="F125" s="112"/>
      <c r="G125" s="102"/>
      <c r="H125" s="31" t="s">
        <v>190</v>
      </c>
      <c r="I125" s="31" t="s">
        <v>191</v>
      </c>
      <c r="J125" s="31" t="s">
        <v>190</v>
      </c>
      <c r="K125" s="32" t="s">
        <v>191</v>
      </c>
    </row>
    <row r="126" spans="2:12" ht="23.25" customHeight="1" x14ac:dyDescent="0.45">
      <c r="B126" s="55"/>
      <c r="C126" s="129"/>
      <c r="D126" s="112"/>
      <c r="E126" s="112"/>
      <c r="F126" s="112"/>
      <c r="G126" s="102"/>
      <c r="H126" s="33" t="s">
        <v>192</v>
      </c>
      <c r="I126" s="33" t="s">
        <v>177</v>
      </c>
      <c r="J126" s="33" t="s">
        <v>193</v>
      </c>
      <c r="K126" s="34" t="s">
        <v>194</v>
      </c>
    </row>
    <row r="127" spans="2:12" ht="15.75" customHeight="1" x14ac:dyDescent="0.45">
      <c r="B127" s="55"/>
      <c r="C127" s="178"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112"/>
      <c r="E127" s="112"/>
      <c r="F127" s="112"/>
      <c r="G127" s="102"/>
      <c r="H127" s="33" t="s">
        <v>195</v>
      </c>
      <c r="I127" s="33" t="s">
        <v>196</v>
      </c>
      <c r="J127" s="33" t="s">
        <v>197</v>
      </c>
      <c r="K127" s="34" t="s">
        <v>198</v>
      </c>
    </row>
    <row r="128" spans="2:12" ht="15.75" customHeight="1" x14ac:dyDescent="0.45">
      <c r="B128" s="55"/>
      <c r="C128" s="129"/>
      <c r="D128" s="112"/>
      <c r="E128" s="112"/>
      <c r="F128" s="112"/>
      <c r="G128" s="102"/>
      <c r="H128" s="33" t="s">
        <v>199</v>
      </c>
      <c r="I128" s="33" t="s">
        <v>200</v>
      </c>
      <c r="J128" s="33" t="s">
        <v>201</v>
      </c>
      <c r="K128" s="34" t="s">
        <v>202</v>
      </c>
    </row>
    <row r="129" spans="2:11" ht="15.75" customHeight="1" x14ac:dyDescent="0.45">
      <c r="B129" s="55"/>
      <c r="C129" s="129"/>
      <c r="D129" s="112"/>
      <c r="E129" s="112"/>
      <c r="F129" s="112"/>
      <c r="G129" s="102"/>
      <c r="H129" s="33" t="s">
        <v>203</v>
      </c>
      <c r="I129" s="33" t="s">
        <v>204</v>
      </c>
      <c r="J129" s="33" t="s">
        <v>205</v>
      </c>
      <c r="K129" s="34" t="s">
        <v>206</v>
      </c>
    </row>
    <row r="130" spans="2:11" ht="15.75" customHeight="1" x14ac:dyDescent="0.45">
      <c r="B130" s="55"/>
      <c r="C130" s="129"/>
      <c r="D130" s="112"/>
      <c r="E130" s="112"/>
      <c r="F130" s="112"/>
      <c r="G130" s="102"/>
      <c r="H130" s="33" t="s">
        <v>207</v>
      </c>
      <c r="I130" s="33" t="s">
        <v>208</v>
      </c>
      <c r="J130" s="33" t="s">
        <v>209</v>
      </c>
      <c r="K130" s="34" t="s">
        <v>210</v>
      </c>
    </row>
    <row r="131" spans="2:11" ht="27" customHeight="1" x14ac:dyDescent="0.45">
      <c r="B131" s="55"/>
      <c r="C131" s="119"/>
      <c r="D131" s="134"/>
      <c r="E131" s="134"/>
      <c r="F131" s="134"/>
      <c r="G131" s="77"/>
      <c r="H131" s="35" t="s">
        <v>211</v>
      </c>
      <c r="I131" s="35" t="s">
        <v>212</v>
      </c>
      <c r="J131" s="35" t="s">
        <v>213</v>
      </c>
      <c r="K131" s="36" t="s">
        <v>214</v>
      </c>
    </row>
    <row r="132" spans="2:11" ht="36" customHeight="1" x14ac:dyDescent="0.45">
      <c r="B132" s="83" t="s">
        <v>215</v>
      </c>
      <c r="C132" s="37" t="s">
        <v>166</v>
      </c>
      <c r="D132" s="96" t="s">
        <v>216</v>
      </c>
      <c r="E132" s="59"/>
      <c r="F132" s="103" t="s">
        <v>217</v>
      </c>
      <c r="G132" s="58"/>
      <c r="H132" s="58"/>
      <c r="I132" s="58"/>
      <c r="J132" s="59"/>
      <c r="K132" s="10" t="s">
        <v>218</v>
      </c>
    </row>
    <row r="133" spans="2:11" ht="15.75" customHeight="1" x14ac:dyDescent="0.45">
      <c r="B133" s="80"/>
      <c r="C133" s="179" t="s">
        <v>219</v>
      </c>
      <c r="D133" s="168"/>
      <c r="E133" s="168"/>
      <c r="F133" s="168"/>
      <c r="G133" s="168"/>
      <c r="H133" s="168"/>
      <c r="I133" s="168"/>
      <c r="J133" s="168"/>
      <c r="K133" s="170"/>
    </row>
    <row r="134" spans="2:11" ht="15.75" customHeight="1" x14ac:dyDescent="0.45">
      <c r="B134" s="80"/>
      <c r="C134" s="78">
        <v>1</v>
      </c>
      <c r="D134" s="94" t="s">
        <v>220</v>
      </c>
      <c r="E134" s="42"/>
      <c r="F134" s="151"/>
      <c r="G134" s="41"/>
      <c r="H134" s="41"/>
      <c r="I134" s="41"/>
      <c r="J134" s="42"/>
      <c r="K134" s="180" t="s">
        <v>221</v>
      </c>
    </row>
    <row r="135" spans="2:11" ht="15.75" customHeight="1" x14ac:dyDescent="0.45">
      <c r="B135" s="80"/>
      <c r="C135" s="61"/>
      <c r="D135" s="91" t="s">
        <v>222</v>
      </c>
      <c r="E135" s="45"/>
      <c r="F135" s="43"/>
      <c r="G135" s="44"/>
      <c r="H135" s="44"/>
      <c r="I135" s="44"/>
      <c r="J135" s="45"/>
      <c r="K135" s="62"/>
    </row>
    <row r="136" spans="2:11" ht="15.75" customHeight="1" x14ac:dyDescent="0.45">
      <c r="B136" s="80"/>
      <c r="C136" s="78">
        <v>2</v>
      </c>
      <c r="D136" s="108" t="s">
        <v>223</v>
      </c>
      <c r="E136" s="42"/>
      <c r="F136" s="151"/>
      <c r="G136" s="41"/>
      <c r="H136" s="41"/>
      <c r="I136" s="41"/>
      <c r="J136" s="42"/>
      <c r="K136" s="180"/>
    </row>
    <row r="137" spans="2:11" ht="15.75" customHeight="1" x14ac:dyDescent="0.45">
      <c r="B137" s="80"/>
      <c r="C137" s="61"/>
      <c r="D137" s="109" t="s">
        <v>224</v>
      </c>
      <c r="E137" s="45"/>
      <c r="F137" s="43"/>
      <c r="G137" s="44"/>
      <c r="H137" s="44"/>
      <c r="I137" s="44"/>
      <c r="J137" s="45"/>
      <c r="K137" s="62"/>
    </row>
    <row r="138" spans="2:11" ht="15.75" customHeight="1" x14ac:dyDescent="0.45">
      <c r="B138" s="80"/>
      <c r="C138" s="78">
        <v>3</v>
      </c>
      <c r="D138" s="108" t="s">
        <v>225</v>
      </c>
      <c r="E138" s="42"/>
      <c r="F138" s="151"/>
      <c r="G138" s="41"/>
      <c r="H138" s="41"/>
      <c r="I138" s="41"/>
      <c r="J138" s="42"/>
      <c r="K138" s="180" t="s">
        <v>226</v>
      </c>
    </row>
    <row r="139" spans="2:11" ht="15" customHeight="1" x14ac:dyDescent="0.45">
      <c r="B139" s="80"/>
      <c r="C139" s="61"/>
      <c r="D139" s="109" t="s">
        <v>227</v>
      </c>
      <c r="E139" s="45"/>
      <c r="F139" s="43"/>
      <c r="G139" s="44"/>
      <c r="H139" s="44"/>
      <c r="I139" s="44"/>
      <c r="J139" s="45"/>
      <c r="K139" s="62"/>
    </row>
    <row r="140" spans="2:11" ht="15.75" customHeight="1" x14ac:dyDescent="0.45">
      <c r="B140" s="80"/>
      <c r="C140" s="78">
        <v>4</v>
      </c>
      <c r="D140" s="108" t="s">
        <v>228</v>
      </c>
      <c r="E140" s="42"/>
      <c r="F140" s="151"/>
      <c r="G140" s="41"/>
      <c r="H140" s="41"/>
      <c r="I140" s="41"/>
      <c r="J140" s="42"/>
      <c r="K140" s="180"/>
    </row>
    <row r="141" spans="2:11" ht="15.75" customHeight="1" x14ac:dyDescent="0.45">
      <c r="B141" s="80"/>
      <c r="C141" s="61"/>
      <c r="D141" s="109" t="s">
        <v>229</v>
      </c>
      <c r="E141" s="45"/>
      <c r="F141" s="43"/>
      <c r="G141" s="44"/>
      <c r="H141" s="44"/>
      <c r="I141" s="44"/>
      <c r="J141" s="45"/>
      <c r="K141" s="62"/>
    </row>
    <row r="142" spans="2:11" ht="15.75" customHeight="1" x14ac:dyDescent="0.45">
      <c r="B142" s="80"/>
      <c r="C142" s="78">
        <v>5</v>
      </c>
      <c r="D142" s="108" t="s">
        <v>230</v>
      </c>
      <c r="E142" s="42"/>
      <c r="F142" s="151"/>
      <c r="G142" s="41"/>
      <c r="H142" s="41"/>
      <c r="I142" s="41"/>
      <c r="J142" s="42"/>
      <c r="K142" s="180"/>
    </row>
    <row r="143" spans="2:11" ht="15.75" customHeight="1" x14ac:dyDescent="0.45">
      <c r="B143" s="80"/>
      <c r="C143" s="61"/>
      <c r="D143" s="109" t="s">
        <v>231</v>
      </c>
      <c r="E143" s="45"/>
      <c r="F143" s="43"/>
      <c r="G143" s="44"/>
      <c r="H143" s="44"/>
      <c r="I143" s="44"/>
      <c r="J143" s="45"/>
      <c r="K143" s="62"/>
    </row>
    <row r="144" spans="2:11" ht="15.75" customHeight="1" x14ac:dyDescent="0.45">
      <c r="B144" s="80"/>
      <c r="C144" s="78">
        <v>6</v>
      </c>
      <c r="D144" s="108" t="s">
        <v>232</v>
      </c>
      <c r="E144" s="42"/>
      <c r="F144" s="151"/>
      <c r="G144" s="41"/>
      <c r="H144" s="41"/>
      <c r="I144" s="41"/>
      <c r="J144" s="42"/>
      <c r="K144" s="180"/>
    </row>
    <row r="145" spans="2:11" ht="15.75" customHeight="1" x14ac:dyDescent="0.45">
      <c r="B145" s="80"/>
      <c r="C145" s="61"/>
      <c r="D145" s="109" t="s">
        <v>233</v>
      </c>
      <c r="E145" s="45"/>
      <c r="F145" s="43"/>
      <c r="G145" s="44"/>
      <c r="H145" s="44"/>
      <c r="I145" s="44"/>
      <c r="J145" s="45"/>
      <c r="K145" s="62"/>
    </row>
    <row r="146" spans="2:11" ht="15.75" customHeight="1" x14ac:dyDescent="0.45">
      <c r="B146" s="80"/>
      <c r="C146" s="179" t="s">
        <v>234</v>
      </c>
      <c r="D146" s="168"/>
      <c r="E146" s="168"/>
      <c r="F146" s="168"/>
      <c r="G146" s="168"/>
      <c r="H146" s="168"/>
      <c r="I146" s="168"/>
      <c r="J146" s="168"/>
      <c r="K146" s="170"/>
    </row>
    <row r="147" spans="2:11" ht="15.75" customHeight="1" x14ac:dyDescent="0.45">
      <c r="B147" s="80"/>
      <c r="C147" s="78">
        <v>7</v>
      </c>
      <c r="D147" s="94" t="s">
        <v>150</v>
      </c>
      <c r="E147" s="42"/>
      <c r="F147" s="151"/>
      <c r="G147" s="41"/>
      <c r="H147" s="41"/>
      <c r="I147" s="41"/>
      <c r="J147" s="42"/>
      <c r="K147" s="180">
        <v>2</v>
      </c>
    </row>
    <row r="148" spans="2:11" ht="15.75" customHeight="1" x14ac:dyDescent="0.45">
      <c r="B148" s="80"/>
      <c r="C148" s="61"/>
      <c r="D148" s="91" t="s">
        <v>174</v>
      </c>
      <c r="E148" s="45"/>
      <c r="F148" s="43"/>
      <c r="G148" s="44"/>
      <c r="H148" s="44"/>
      <c r="I148" s="44"/>
      <c r="J148" s="45"/>
      <c r="K148" s="62"/>
    </row>
    <row r="149" spans="2:11" ht="15.75" customHeight="1" x14ac:dyDescent="0.45">
      <c r="B149" s="80"/>
      <c r="C149" s="78">
        <v>9</v>
      </c>
      <c r="D149" s="94" t="s">
        <v>235</v>
      </c>
      <c r="E149" s="42"/>
      <c r="F149" s="151"/>
      <c r="G149" s="41"/>
      <c r="H149" s="41"/>
      <c r="I149" s="41"/>
      <c r="J149" s="42"/>
      <c r="K149" s="180">
        <v>10</v>
      </c>
    </row>
    <row r="150" spans="2:11" ht="15.75" customHeight="1" x14ac:dyDescent="0.45">
      <c r="B150" s="80"/>
      <c r="C150" s="61"/>
      <c r="D150" s="91" t="s">
        <v>236</v>
      </c>
      <c r="E150" s="45"/>
      <c r="F150" s="43"/>
      <c r="G150" s="44"/>
      <c r="H150" s="44"/>
      <c r="I150" s="44"/>
      <c r="J150" s="45"/>
      <c r="K150" s="62"/>
    </row>
    <row r="151" spans="2:11" ht="15.75" customHeight="1" x14ac:dyDescent="0.45">
      <c r="B151" s="80"/>
      <c r="C151" s="78">
        <v>10</v>
      </c>
      <c r="D151" s="94" t="s">
        <v>237</v>
      </c>
      <c r="E151" s="42"/>
      <c r="F151" s="151"/>
      <c r="G151" s="41"/>
      <c r="H151" s="41"/>
      <c r="I151" s="41"/>
      <c r="J151" s="42"/>
      <c r="K151" s="180">
        <v>50</v>
      </c>
    </row>
    <row r="152" spans="2:11" ht="15.75" customHeight="1" x14ac:dyDescent="0.45">
      <c r="B152" s="80"/>
      <c r="C152" s="61"/>
      <c r="D152" s="91" t="s">
        <v>238</v>
      </c>
      <c r="E152" s="45"/>
      <c r="F152" s="43"/>
      <c r="G152" s="44"/>
      <c r="H152" s="44"/>
      <c r="I152" s="44"/>
      <c r="J152" s="45"/>
      <c r="K152" s="62"/>
    </row>
    <row r="153" spans="2:11" ht="15.75" customHeight="1" x14ac:dyDescent="0.45">
      <c r="B153" s="80"/>
      <c r="C153" s="78">
        <v>11</v>
      </c>
      <c r="D153" s="94" t="s">
        <v>180</v>
      </c>
      <c r="E153" s="42"/>
      <c r="F153" s="151"/>
      <c r="G153" s="41"/>
      <c r="H153" s="41"/>
      <c r="I153" s="41"/>
      <c r="J153" s="42"/>
      <c r="K153" s="180">
        <v>2</v>
      </c>
    </row>
    <row r="154" spans="2:11" ht="15.75" customHeight="1" x14ac:dyDescent="0.45">
      <c r="B154" s="80"/>
      <c r="C154" s="61"/>
      <c r="D154" s="91" t="s">
        <v>181</v>
      </c>
      <c r="E154" s="45"/>
      <c r="F154" s="43"/>
      <c r="G154" s="44"/>
      <c r="H154" s="44"/>
      <c r="I154" s="44"/>
      <c r="J154" s="45"/>
      <c r="K154" s="62"/>
    </row>
    <row r="155" spans="2:11" ht="15.75" customHeight="1" x14ac:dyDescent="0.45">
      <c r="B155" s="80"/>
      <c r="C155" s="78">
        <v>12</v>
      </c>
      <c r="D155" s="94" t="s">
        <v>239</v>
      </c>
      <c r="E155" s="42"/>
      <c r="F155" s="151"/>
      <c r="G155" s="41"/>
      <c r="H155" s="41"/>
      <c r="I155" s="41"/>
      <c r="J155" s="42"/>
      <c r="K155" s="181"/>
    </row>
    <row r="156" spans="2:11" ht="15.75" customHeight="1" x14ac:dyDescent="0.45">
      <c r="B156" s="80"/>
      <c r="C156" s="61"/>
      <c r="D156" s="91" t="s">
        <v>240</v>
      </c>
      <c r="E156" s="45"/>
      <c r="F156" s="43"/>
      <c r="G156" s="44"/>
      <c r="H156" s="44"/>
      <c r="I156" s="44"/>
      <c r="J156" s="45"/>
      <c r="K156" s="62"/>
    </row>
    <row r="157" spans="2:11" ht="15.75" customHeight="1" x14ac:dyDescent="0.45">
      <c r="B157" s="80"/>
      <c r="C157" s="166" t="s">
        <v>241</v>
      </c>
      <c r="D157" s="41"/>
      <c r="E157" s="41"/>
      <c r="F157" s="41"/>
      <c r="G157" s="41"/>
      <c r="H157" s="41"/>
      <c r="I157" s="41"/>
      <c r="J157" s="42"/>
      <c r="K157" s="38">
        <v>120</v>
      </c>
    </row>
    <row r="158" spans="2:11" ht="15.75" customHeight="1" x14ac:dyDescent="0.45">
      <c r="B158" s="48" t="s">
        <v>242</v>
      </c>
      <c r="C158" s="49"/>
      <c r="D158" s="49"/>
      <c r="E158" s="49"/>
      <c r="F158" s="49"/>
      <c r="G158" s="49"/>
      <c r="H158" s="49"/>
      <c r="I158" s="49"/>
      <c r="J158" s="49"/>
      <c r="K158" s="50"/>
    </row>
    <row r="159" spans="2:11" ht="15.75" customHeight="1" x14ac:dyDescent="0.45">
      <c r="B159" s="51" t="s">
        <v>243</v>
      </c>
      <c r="C159" s="52"/>
      <c r="D159" s="52"/>
      <c r="E159" s="52"/>
      <c r="F159" s="52"/>
      <c r="G159" s="52"/>
      <c r="H159" s="52"/>
      <c r="I159" s="52"/>
      <c r="J159" s="52"/>
      <c r="K159" s="53"/>
    </row>
    <row r="160" spans="2:11" ht="26.25" customHeight="1" x14ac:dyDescent="0.45">
      <c r="B160" s="84" t="s">
        <v>244</v>
      </c>
      <c r="C160" s="91" t="s">
        <v>245</v>
      </c>
      <c r="D160" s="45"/>
      <c r="E160" s="43" t="s">
        <v>246</v>
      </c>
      <c r="F160" s="44"/>
      <c r="G160" s="44"/>
      <c r="H160" s="44"/>
      <c r="I160" s="44"/>
      <c r="J160" s="44"/>
      <c r="K160" s="150"/>
    </row>
    <row r="161" spans="2:11" ht="26.25" customHeight="1" x14ac:dyDescent="0.45">
      <c r="B161" s="55"/>
      <c r="C161" s="92" t="s">
        <v>247</v>
      </c>
      <c r="D161" s="93"/>
      <c r="E161" s="167" t="s">
        <v>248</v>
      </c>
      <c r="F161" s="168"/>
      <c r="G161" s="93"/>
      <c r="H161" s="92" t="s">
        <v>249</v>
      </c>
      <c r="I161" s="93"/>
      <c r="J161" s="169" t="s">
        <v>250</v>
      </c>
      <c r="K161" s="170"/>
    </row>
    <row r="162" spans="2:11" ht="15.75" customHeight="1" x14ac:dyDescent="0.45">
      <c r="B162" s="55"/>
      <c r="C162" s="94" t="s">
        <v>251</v>
      </c>
      <c r="D162" s="42"/>
      <c r="E162" s="40" t="s">
        <v>252</v>
      </c>
      <c r="F162" s="41"/>
      <c r="G162" s="41"/>
      <c r="H162" s="41"/>
      <c r="I162" s="41"/>
      <c r="J162" s="41"/>
      <c r="K162" s="128"/>
    </row>
    <row r="163" spans="2:11" ht="25.5" customHeight="1" x14ac:dyDescent="0.45">
      <c r="B163" s="56"/>
      <c r="C163" s="95" t="s">
        <v>240</v>
      </c>
      <c r="D163" s="77"/>
      <c r="E163" s="76" t="str">
        <f ca="1">IFERROR(__xludf.DUMMYFUNCTION("GOOGLETRANSLATE(E162,""tr"",""en"")"),"Tuesday 11.00-12.00 / Friday 13.00-14.00")</f>
        <v>Tuesday 11.00-12.00 / Friday 13.00-14.00</v>
      </c>
      <c r="F163" s="134"/>
      <c r="G163" s="134"/>
      <c r="H163" s="134"/>
      <c r="I163" s="134"/>
      <c r="J163" s="134"/>
      <c r="K163" s="77"/>
    </row>
    <row r="164" spans="2:11" ht="24.75" customHeight="1" x14ac:dyDescent="0.45">
      <c r="B164" s="82" t="s">
        <v>253</v>
      </c>
      <c r="C164" s="96" t="s">
        <v>254</v>
      </c>
      <c r="D164" s="59"/>
      <c r="E164" s="110" t="s">
        <v>255</v>
      </c>
      <c r="F164" s="111"/>
      <c r="G164" s="111"/>
      <c r="H164" s="111"/>
      <c r="I164" s="111"/>
      <c r="J164" s="111"/>
      <c r="K164" s="126"/>
    </row>
    <row r="165" spans="2:11" ht="78" customHeight="1" x14ac:dyDescent="0.45">
      <c r="B165" s="56"/>
      <c r="C165" s="97" t="s">
        <v>256</v>
      </c>
      <c r="D165" s="98"/>
      <c r="E165" s="172" t="s">
        <v>257</v>
      </c>
      <c r="F165" s="115"/>
      <c r="G165" s="115"/>
      <c r="H165" s="115"/>
      <c r="I165" s="115"/>
      <c r="J165" s="115"/>
      <c r="K165" s="173"/>
    </row>
    <row r="166" spans="2:11" ht="74.25" customHeight="1" x14ac:dyDescent="0.45">
      <c r="B166" s="84" t="s">
        <v>258</v>
      </c>
      <c r="C166" s="99" t="s">
        <v>259</v>
      </c>
      <c r="D166" s="100"/>
      <c r="E166" s="174" t="s">
        <v>260</v>
      </c>
      <c r="F166" s="111"/>
      <c r="G166" s="111"/>
      <c r="H166" s="111"/>
      <c r="I166" s="111"/>
      <c r="J166" s="111"/>
      <c r="K166" s="126"/>
    </row>
    <row r="167" spans="2:11" ht="41.25" customHeight="1" x14ac:dyDescent="0.45">
      <c r="B167" s="55"/>
      <c r="C167" s="87" t="s">
        <v>261</v>
      </c>
      <c r="D167" s="45"/>
      <c r="E167" s="175"/>
      <c r="F167" s="44"/>
      <c r="G167" s="44"/>
      <c r="H167" s="44"/>
      <c r="I167" s="44"/>
      <c r="J167" s="44"/>
      <c r="K167" s="150"/>
    </row>
    <row r="168" spans="2:11" ht="15.75" customHeight="1" x14ac:dyDescent="0.45">
      <c r="B168" s="55"/>
      <c r="C168" s="88" t="s">
        <v>262</v>
      </c>
      <c r="D168" s="42"/>
      <c r="E168" s="156" t="s">
        <v>263</v>
      </c>
      <c r="F168" s="41"/>
      <c r="G168" s="41"/>
      <c r="H168" s="41"/>
      <c r="I168" s="41"/>
      <c r="J168" s="41"/>
      <c r="K168" s="128"/>
    </row>
    <row r="169" spans="2:11" ht="15.75" customHeight="1" x14ac:dyDescent="0.45">
      <c r="B169" s="55"/>
      <c r="C169" s="89" t="s">
        <v>264</v>
      </c>
      <c r="D169" s="45"/>
      <c r="E169" s="76" t="str">
        <f ca="1">IFERROR(__xludf.DUMMYFUNCTION("GOOGLETRANSLATE(E168,""tr"",""en"")"),"Appropriate conditions are provided for students with disabilities regarding the course delivery and evaluation of learning.")</f>
        <v>Appropriate conditions are provided for students with disabilities regarding the course delivery and evaluation of learning.</v>
      </c>
      <c r="F169" s="134"/>
      <c r="G169" s="134"/>
      <c r="H169" s="134"/>
      <c r="I169" s="134"/>
      <c r="J169" s="134"/>
      <c r="K169" s="77"/>
    </row>
    <row r="170" spans="2:11" ht="15.75" customHeight="1" x14ac:dyDescent="0.45">
      <c r="B170" s="55"/>
      <c r="C170" s="88" t="s">
        <v>265</v>
      </c>
      <c r="D170" s="42"/>
      <c r="E170" s="156" t="s">
        <v>266</v>
      </c>
      <c r="F170" s="41"/>
      <c r="G170" s="41"/>
      <c r="H170" s="41"/>
      <c r="I170" s="41"/>
      <c r="J170" s="41"/>
      <c r="K170" s="128"/>
    </row>
    <row r="171" spans="2:11" ht="15.75" customHeight="1" x14ac:dyDescent="0.45">
      <c r="B171" s="55"/>
      <c r="C171" s="87" t="s">
        <v>267</v>
      </c>
      <c r="D171" s="45"/>
      <c r="E171" s="76" t="str">
        <f ca="1">IFERROR(__xludf.DUMMYFUNCTION("GOOGLETRANSLATE(E170,""tr"",""en"")"),"The course does not require any special security measures.")</f>
        <v>The course does not require any special security measures.</v>
      </c>
      <c r="F171" s="134"/>
      <c r="G171" s="134"/>
      <c r="H171" s="134"/>
      <c r="I171" s="134"/>
      <c r="J171" s="134"/>
      <c r="K171" s="77"/>
    </row>
    <row r="172" spans="2:11" ht="28.5" customHeight="1" x14ac:dyDescent="0.45">
      <c r="B172" s="55"/>
      <c r="C172" s="88" t="s">
        <v>268</v>
      </c>
      <c r="D172" s="42"/>
      <c r="E172" s="156" t="s">
        <v>269</v>
      </c>
      <c r="F172" s="41"/>
      <c r="G172" s="41"/>
      <c r="H172" s="41"/>
      <c r="I172" s="41"/>
      <c r="J172" s="41"/>
      <c r="K172" s="128"/>
    </row>
    <row r="173" spans="2:11" ht="15.75" customHeight="1" x14ac:dyDescent="0.45">
      <c r="B173" s="56"/>
      <c r="C173" s="90" t="s">
        <v>270</v>
      </c>
      <c r="D173" s="77"/>
      <c r="E173" s="76" t="str">
        <f ca="1">IFERROR(__xludf.DUMMYFUNCTION("GOOGLETRANSLATE(E172,""tr"",""en"")"),"If necessary, the method of teaching the course may be changed during the semester by the faculty member, by informing the students.")</f>
        <v>If necessary, the method of teaching the course may be changed during the semester by the faculty member, by informing the students.</v>
      </c>
      <c r="F173" s="134"/>
      <c r="G173" s="134"/>
      <c r="H173" s="134"/>
      <c r="I173" s="134"/>
      <c r="J173" s="134"/>
      <c r="K173" s="77"/>
    </row>
    <row r="174" spans="2:11" ht="15.75" customHeight="1" x14ac:dyDescent="0.45">
      <c r="B174" s="1" t="s">
        <v>271</v>
      </c>
      <c r="C174" s="2"/>
      <c r="D174" s="2"/>
      <c r="E174" s="2"/>
      <c r="F174" s="2"/>
      <c r="G174" s="2"/>
      <c r="H174" s="2"/>
      <c r="I174" s="2"/>
      <c r="J174" s="2"/>
      <c r="K174" s="2"/>
    </row>
    <row r="175" spans="2:11" ht="15.75" customHeight="1" x14ac:dyDescent="0.45">
      <c r="B175" s="39"/>
      <c r="C175" s="2"/>
      <c r="D175" s="2"/>
      <c r="E175" s="2"/>
      <c r="F175" s="2"/>
      <c r="G175" s="2"/>
      <c r="H175" s="2"/>
      <c r="I175" s="2"/>
      <c r="J175" s="2"/>
      <c r="K175" s="2"/>
    </row>
    <row r="176" spans="2:11" ht="15.75" customHeight="1" x14ac:dyDescent="0.45">
      <c r="B176" s="171"/>
      <c r="C176" s="112"/>
      <c r="D176" s="112"/>
      <c r="E176" s="112"/>
      <c r="F176" s="112"/>
      <c r="G176" s="112"/>
      <c r="H176" s="112"/>
      <c r="I176" s="2"/>
      <c r="J176" s="2"/>
      <c r="K176" s="2"/>
    </row>
    <row r="177" spans="2:11" ht="15.75" customHeight="1" x14ac:dyDescent="0.45">
      <c r="B177" s="1"/>
      <c r="C177" s="2"/>
      <c r="D177" s="2"/>
      <c r="E177" s="2"/>
      <c r="F177" s="2"/>
      <c r="G177" s="2"/>
      <c r="H177" s="2"/>
      <c r="I177" s="2"/>
      <c r="J177" s="2"/>
      <c r="K177" s="2"/>
    </row>
    <row r="178" spans="2:11" ht="15.75" customHeight="1" x14ac:dyDescent="0.45">
      <c r="B178" s="1"/>
      <c r="C178" s="2"/>
      <c r="D178" s="2"/>
      <c r="E178" s="2"/>
      <c r="F178" s="2"/>
      <c r="G178" s="2"/>
      <c r="H178" s="2"/>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row r="376" spans="2:11" ht="15.75" customHeight="1" x14ac:dyDescent="0.45"/>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K106:K107"/>
    <mergeCell ref="G108:G109"/>
    <mergeCell ref="J108:J109"/>
    <mergeCell ref="K108:K109"/>
    <mergeCell ref="C122:K122"/>
    <mergeCell ref="C123:K123"/>
    <mergeCell ref="C124:G126"/>
    <mergeCell ref="C127:G131"/>
    <mergeCell ref="F132:J132"/>
    <mergeCell ref="E163:K163"/>
    <mergeCell ref="E164:K164"/>
    <mergeCell ref="E172:K172"/>
    <mergeCell ref="E173:K173"/>
    <mergeCell ref="B176:H176"/>
    <mergeCell ref="E165:K165"/>
    <mergeCell ref="E166:K166"/>
    <mergeCell ref="E167:K167"/>
    <mergeCell ref="E168:K168"/>
    <mergeCell ref="E169:K169"/>
    <mergeCell ref="E170:K170"/>
    <mergeCell ref="E171:K171"/>
    <mergeCell ref="F156:J156"/>
    <mergeCell ref="C157:J157"/>
    <mergeCell ref="B158:K158"/>
    <mergeCell ref="B159:K159"/>
    <mergeCell ref="E160:K160"/>
    <mergeCell ref="E161:G161"/>
    <mergeCell ref="H161:I161"/>
    <mergeCell ref="J161:K161"/>
    <mergeCell ref="E162:K162"/>
    <mergeCell ref="C88:C89"/>
    <mergeCell ref="D88:D89"/>
    <mergeCell ref="C90:C91"/>
    <mergeCell ref="D90:D91"/>
    <mergeCell ref="C92:C93"/>
    <mergeCell ref="D92:D93"/>
    <mergeCell ref="F153:J153"/>
    <mergeCell ref="F154:J154"/>
    <mergeCell ref="F155:J155"/>
    <mergeCell ref="G104:G105"/>
    <mergeCell ref="G106:G107"/>
    <mergeCell ref="H106:H107"/>
    <mergeCell ref="I106:I107"/>
    <mergeCell ref="J106:J107"/>
    <mergeCell ref="C133:K133"/>
    <mergeCell ref="F134:J134"/>
    <mergeCell ref="K134:K135"/>
    <mergeCell ref="F135:J135"/>
    <mergeCell ref="F136:J136"/>
    <mergeCell ref="F137:J137"/>
    <mergeCell ref="F138:J138"/>
    <mergeCell ref="F139:J139"/>
    <mergeCell ref="F140:J140"/>
    <mergeCell ref="F141:J141"/>
    <mergeCell ref="I88:I89"/>
    <mergeCell ref="J88:J89"/>
    <mergeCell ref="G84:G85"/>
    <mergeCell ref="G86:G87"/>
    <mergeCell ref="H86:H87"/>
    <mergeCell ref="I86:I87"/>
    <mergeCell ref="J86:J87"/>
    <mergeCell ref="K86:K87"/>
    <mergeCell ref="H88:H89"/>
    <mergeCell ref="K88:K89"/>
    <mergeCell ref="D56:F56"/>
    <mergeCell ref="H55:H56"/>
    <mergeCell ref="I55:I56"/>
    <mergeCell ref="J55:J56"/>
    <mergeCell ref="K55:K56"/>
    <mergeCell ref="D57:F57"/>
    <mergeCell ref="G57:G58"/>
    <mergeCell ref="H57:H58"/>
    <mergeCell ref="I57:I58"/>
    <mergeCell ref="J57:J58"/>
    <mergeCell ref="K57:K58"/>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J114:K114"/>
    <mergeCell ref="J115:K120"/>
    <mergeCell ref="G117:I117"/>
    <mergeCell ref="G118:I118"/>
    <mergeCell ref="G119:I120"/>
    <mergeCell ref="G121:K121"/>
    <mergeCell ref="D43:K43"/>
    <mergeCell ref="D44:K44"/>
    <mergeCell ref="D36:K36"/>
    <mergeCell ref="D37:K37"/>
    <mergeCell ref="D38:K38"/>
    <mergeCell ref="D39:K39"/>
    <mergeCell ref="D40:K40"/>
    <mergeCell ref="D41:K41"/>
    <mergeCell ref="D42:K42"/>
    <mergeCell ref="I49:I50"/>
    <mergeCell ref="J49:J50"/>
    <mergeCell ref="D49:F49"/>
    <mergeCell ref="D50:F50"/>
    <mergeCell ref="G49:G50"/>
    <mergeCell ref="G51:G52"/>
    <mergeCell ref="H51:H52"/>
    <mergeCell ref="I51:I52"/>
    <mergeCell ref="J51:J52"/>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8:F88"/>
    <mergeCell ref="E89:F89"/>
    <mergeCell ref="E90:F90"/>
    <mergeCell ref="E91:F91"/>
    <mergeCell ref="E92:F92"/>
    <mergeCell ref="E93:F93"/>
    <mergeCell ref="E94:F94"/>
    <mergeCell ref="F119:F120"/>
    <mergeCell ref="D120:E120"/>
    <mergeCell ref="D94:D95"/>
    <mergeCell ref="D77:F77"/>
    <mergeCell ref="D78:F78"/>
    <mergeCell ref="D79:F79"/>
    <mergeCell ref="E85:F85"/>
    <mergeCell ref="E86:F86"/>
    <mergeCell ref="D80:F80"/>
    <mergeCell ref="E83:F83"/>
    <mergeCell ref="C84:C85"/>
    <mergeCell ref="D84:D85"/>
    <mergeCell ref="E84:F84"/>
    <mergeCell ref="D86:D87"/>
    <mergeCell ref="E87:F87"/>
    <mergeCell ref="C86:C87"/>
    <mergeCell ref="D61:F61"/>
    <mergeCell ref="D62:F62"/>
    <mergeCell ref="D63:F63"/>
    <mergeCell ref="D64:F64"/>
    <mergeCell ref="D72:F72"/>
    <mergeCell ref="D73:F73"/>
    <mergeCell ref="D74:F74"/>
    <mergeCell ref="D75:F75"/>
    <mergeCell ref="D76:F76"/>
    <mergeCell ref="D153:E153"/>
    <mergeCell ref="D154:E154"/>
    <mergeCell ref="D155:E155"/>
    <mergeCell ref="D156:E156"/>
    <mergeCell ref="D144:E144"/>
    <mergeCell ref="D145:E145"/>
    <mergeCell ref="D147:E147"/>
    <mergeCell ref="D148:E148"/>
    <mergeCell ref="D149:E149"/>
    <mergeCell ref="D150:E150"/>
    <mergeCell ref="D151:E151"/>
    <mergeCell ref="D136:E136"/>
    <mergeCell ref="D137:E137"/>
    <mergeCell ref="D138:E138"/>
    <mergeCell ref="D139:E139"/>
    <mergeCell ref="D140:E140"/>
    <mergeCell ref="D141:E141"/>
    <mergeCell ref="D142:E142"/>
    <mergeCell ref="D143:E143"/>
    <mergeCell ref="D152:E152"/>
    <mergeCell ref="E112:F112"/>
    <mergeCell ref="E113:F113"/>
    <mergeCell ref="D114:E114"/>
    <mergeCell ref="D115:E115"/>
    <mergeCell ref="F115:F116"/>
    <mergeCell ref="D116:E116"/>
    <mergeCell ref="F117:F118"/>
    <mergeCell ref="D117:E117"/>
    <mergeCell ref="D118:E118"/>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C136:C137"/>
    <mergeCell ref="C138:C139"/>
    <mergeCell ref="C140:C141"/>
    <mergeCell ref="C142:C143"/>
    <mergeCell ref="C144:C145"/>
    <mergeCell ref="C147:C148"/>
    <mergeCell ref="C149:C150"/>
    <mergeCell ref="C151:C152"/>
    <mergeCell ref="C153:C154"/>
    <mergeCell ref="C106:C107"/>
    <mergeCell ref="C108:C109"/>
    <mergeCell ref="C110:C111"/>
    <mergeCell ref="C112:C113"/>
    <mergeCell ref="D112:D113"/>
    <mergeCell ref="C115:C116"/>
    <mergeCell ref="C117:C118"/>
    <mergeCell ref="C119:C120"/>
    <mergeCell ref="C134:C135"/>
    <mergeCell ref="D119:E119"/>
    <mergeCell ref="D132:E132"/>
    <mergeCell ref="D134:E134"/>
    <mergeCell ref="D135:E135"/>
    <mergeCell ref="C121:F121"/>
    <mergeCell ref="B83:B113"/>
    <mergeCell ref="B114:B121"/>
    <mergeCell ref="B124:B131"/>
    <mergeCell ref="B132:B157"/>
    <mergeCell ref="B160:B163"/>
    <mergeCell ref="B164:B165"/>
    <mergeCell ref="B166:B173"/>
    <mergeCell ref="B61:B72"/>
    <mergeCell ref="B73:B80"/>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C94:C95"/>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D69:F69"/>
    <mergeCell ref="D71:F71"/>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D58:F58"/>
    <mergeCell ref="D59:F59"/>
    <mergeCell ref="K51:K52"/>
    <mergeCell ref="G53:G54"/>
    <mergeCell ref="H53:H54"/>
    <mergeCell ref="I53:I54"/>
    <mergeCell ref="J53:J54"/>
    <mergeCell ref="D52:F52"/>
    <mergeCell ref="D53:F53"/>
    <mergeCell ref="D55:F55"/>
    <mergeCell ref="G55:G5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2025-06-29T14:39:31Z</dcterms:created>
  <dcterms:modified xsi:type="dcterms:W3CDTF">2025-06-29T14:39:31Z</dcterms:modified>
</cp:coreProperties>
</file>